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IN30" i="1" l="1"/>
  <c r="IM30" i="1"/>
  <c r="IL30" i="1"/>
  <c r="IK30" i="1"/>
  <c r="IJ30" i="1"/>
  <c r="II30" i="1"/>
  <c r="IH30" i="1"/>
  <c r="IG30" i="1"/>
  <c r="IF30" i="1"/>
  <c r="IE30" i="1"/>
  <c r="ID30" i="1"/>
  <c r="IC30" i="1"/>
  <c r="IB30" i="1"/>
  <c r="IA30" i="1"/>
  <c r="HZ30" i="1"/>
  <c r="HY30" i="1"/>
  <c r="HX30" i="1"/>
  <c r="HW30" i="1"/>
  <c r="HV30" i="1"/>
  <c r="HU30" i="1"/>
  <c r="HT30" i="1"/>
  <c r="HS30" i="1"/>
  <c r="HR30" i="1"/>
  <c r="HQ30" i="1"/>
  <c r="HP30" i="1"/>
  <c r="HO30" i="1"/>
  <c r="HN30" i="1"/>
  <c r="HM30" i="1"/>
  <c r="HL30" i="1"/>
  <c r="HK30" i="1"/>
  <c r="HJ30" i="1"/>
  <c r="HI30" i="1"/>
  <c r="HH30" i="1"/>
  <c r="HG30" i="1"/>
  <c r="HF30" i="1"/>
  <c r="HE30" i="1"/>
  <c r="HD30" i="1"/>
  <c r="HC30" i="1"/>
  <c r="HB30" i="1"/>
  <c r="HA30" i="1"/>
  <c r="GZ30" i="1"/>
  <c r="GY30" i="1"/>
  <c r="GX30" i="1"/>
  <c r="GW30" i="1"/>
  <c r="GV30" i="1"/>
  <c r="GU30" i="1"/>
  <c r="GT30" i="1"/>
  <c r="GS30" i="1"/>
  <c r="GR30" i="1"/>
  <c r="GQ30" i="1"/>
  <c r="GP30" i="1"/>
  <c r="GO30" i="1"/>
  <c r="GN30" i="1"/>
  <c r="GM30" i="1"/>
  <c r="GL30" i="1"/>
  <c r="GK30" i="1"/>
  <c r="GJ30" i="1"/>
  <c r="GI30" i="1"/>
  <c r="GH30" i="1"/>
  <c r="GG30" i="1"/>
  <c r="GF30" i="1"/>
  <c r="GE30" i="1"/>
  <c r="GD30" i="1"/>
  <c r="GC30" i="1"/>
  <c r="GB30" i="1"/>
  <c r="GA30" i="1"/>
  <c r="FZ30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C30" i="1"/>
  <c r="B30" i="1"/>
  <c r="BM29" i="1" l="1"/>
  <c r="BL29" i="1"/>
  <c r="BJ29" i="1"/>
  <c r="BK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H29" i="1" s="1"/>
  <c r="W29" i="1"/>
  <c r="V29" i="1"/>
  <c r="U29" i="1" s="1"/>
  <c r="N29" i="1"/>
  <c r="BM28" i="1"/>
  <c r="BL28" i="1"/>
  <c r="BJ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/>
  <c r="AF28" i="1" s="1"/>
  <c r="W28" i="1"/>
  <c r="U28" i="1" s="1"/>
  <c r="V28" i="1"/>
  <c r="N28" i="1"/>
  <c r="BM27" i="1"/>
  <c r="BL27" i="1"/>
  <c r="BJ27" i="1"/>
  <c r="BK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AF27" i="1" s="1"/>
  <c r="W27" i="1"/>
  <c r="V27" i="1"/>
  <c r="U27" i="1" s="1"/>
  <c r="N27" i="1"/>
  <c r="BM26" i="1"/>
  <c r="BL26" i="1"/>
  <c r="BJ26" i="1"/>
  <c r="BK26" i="1" s="1"/>
  <c r="AU26" i="1" s="1"/>
  <c r="AW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N26" i="1"/>
  <c r="H26" i="1"/>
  <c r="AV26" i="1" s="1"/>
  <c r="G26" i="1"/>
  <c r="Y26" i="1" s="1"/>
  <c r="BM25" i="1"/>
  <c r="BL25" i="1"/>
  <c r="BJ25" i="1"/>
  <c r="BK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H25" i="1" s="1"/>
  <c r="W25" i="1"/>
  <c r="V25" i="1"/>
  <c r="U25" i="1"/>
  <c r="N25" i="1"/>
  <c r="BM24" i="1"/>
  <c r="BL24" i="1"/>
  <c r="BJ24" i="1"/>
  <c r="BK24" i="1" s="1"/>
  <c r="AU24" i="1" s="1"/>
  <c r="BG24" i="1"/>
  <c r="BF24" i="1"/>
  <c r="BE24" i="1"/>
  <c r="BD24" i="1"/>
  <c r="BH24" i="1" s="1"/>
  <c r="BI24" i="1" s="1"/>
  <c r="BC24" i="1"/>
  <c r="AX24" i="1" s="1"/>
  <c r="AZ24" i="1"/>
  <c r="AS24" i="1"/>
  <c r="AM24" i="1"/>
  <c r="AL24" i="1"/>
  <c r="AG24" i="1"/>
  <c r="AE24" i="1"/>
  <c r="W24" i="1"/>
  <c r="U24" i="1" s="1"/>
  <c r="V24" i="1"/>
  <c r="N24" i="1"/>
  <c r="BM23" i="1"/>
  <c r="BL23" i="1"/>
  <c r="BJ23" i="1"/>
  <c r="BK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AF23" i="1" s="1"/>
  <c r="W23" i="1"/>
  <c r="V23" i="1"/>
  <c r="U23" i="1" s="1"/>
  <c r="N23" i="1"/>
  <c r="BM22" i="1"/>
  <c r="BL22" i="1"/>
  <c r="BJ22" i="1"/>
  <c r="BK22" i="1" s="1"/>
  <c r="AU22" i="1" s="1"/>
  <c r="AW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N22" i="1"/>
  <c r="H22" i="1"/>
  <c r="AV22" i="1" s="1"/>
  <c r="G22" i="1"/>
  <c r="Y22" i="1" s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H21" i="1" s="1"/>
  <c r="W21" i="1"/>
  <c r="V21" i="1"/>
  <c r="U21" i="1"/>
  <c r="N21" i="1"/>
  <c r="BM20" i="1"/>
  <c r="BL20" i="1"/>
  <c r="BK20" i="1" s="1"/>
  <c r="AU20" i="1" s="1"/>
  <c r="BJ20" i="1"/>
  <c r="BG20" i="1"/>
  <c r="BF20" i="1"/>
  <c r="BE20" i="1"/>
  <c r="BD20" i="1"/>
  <c r="BH20" i="1" s="1"/>
  <c r="BI20" i="1" s="1"/>
  <c r="BC20" i="1"/>
  <c r="AX20" i="1" s="1"/>
  <c r="AZ20" i="1"/>
  <c r="AS20" i="1"/>
  <c r="AW20" i="1" s="1"/>
  <c r="AM20" i="1"/>
  <c r="AL20" i="1"/>
  <c r="AG20" i="1"/>
  <c r="AE20" i="1"/>
  <c r="W20" i="1"/>
  <c r="V20" i="1"/>
  <c r="U20" i="1" s="1"/>
  <c r="N20" i="1"/>
  <c r="BM19" i="1"/>
  <c r="BL19" i="1"/>
  <c r="BJ19" i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AF19" i="1" s="1"/>
  <c r="W19" i="1"/>
  <c r="V19" i="1"/>
  <c r="U19" i="1" s="1"/>
  <c r="N19" i="1"/>
  <c r="L25" i="1" l="1"/>
  <c r="AV25" i="1"/>
  <c r="L29" i="1"/>
  <c r="AV29" i="1"/>
  <c r="L21" i="1"/>
  <c r="AV21" i="1"/>
  <c r="AW24" i="1"/>
  <c r="U22" i="1"/>
  <c r="BK19" i="1"/>
  <c r="Q19" i="1" s="1"/>
  <c r="AY22" i="1"/>
  <c r="Q23" i="1"/>
  <c r="AY26" i="1"/>
  <c r="Q27" i="1"/>
  <c r="U26" i="1"/>
  <c r="G19" i="1"/>
  <c r="Y19" i="1" s="1"/>
  <c r="G23" i="1"/>
  <c r="Y23" i="1" s="1"/>
  <c r="G27" i="1"/>
  <c r="Y27" i="1" s="1"/>
  <c r="BK28" i="1"/>
  <c r="AU21" i="1"/>
  <c r="AW21" i="1" s="1"/>
  <c r="Q21" i="1"/>
  <c r="AU25" i="1"/>
  <c r="AW25" i="1" s="1"/>
  <c r="Q25" i="1"/>
  <c r="AU29" i="1"/>
  <c r="AW29" i="1" s="1"/>
  <c r="Q29" i="1"/>
  <c r="AU28" i="1"/>
  <c r="AW28" i="1" s="1"/>
  <c r="Q28" i="1"/>
  <c r="AY21" i="1"/>
  <c r="AU23" i="1"/>
  <c r="AW23" i="1" s="1"/>
  <c r="AU27" i="1"/>
  <c r="AW27" i="1" s="1"/>
  <c r="O19" i="1"/>
  <c r="M19" i="1" s="1"/>
  <c r="P19" i="1" s="1"/>
  <c r="I19" i="1"/>
  <c r="H19" i="1"/>
  <c r="AV19" i="1" s="1"/>
  <c r="H20" i="1"/>
  <c r="AV20" i="1" s="1"/>
  <c r="AY20" i="1" s="1"/>
  <c r="G20" i="1"/>
  <c r="I21" i="1"/>
  <c r="AF22" i="1"/>
  <c r="I22" i="1"/>
  <c r="H23" i="1"/>
  <c r="AV23" i="1" s="1"/>
  <c r="AY23" i="1" s="1"/>
  <c r="H24" i="1"/>
  <c r="AV24" i="1" s="1"/>
  <c r="AY24" i="1" s="1"/>
  <c r="G24" i="1"/>
  <c r="I25" i="1"/>
  <c r="AF26" i="1"/>
  <c r="I26" i="1"/>
  <c r="H27" i="1"/>
  <c r="AV27" i="1" s="1"/>
  <c r="AY27" i="1" s="1"/>
  <c r="H28" i="1"/>
  <c r="G28" i="1"/>
  <c r="I29" i="1"/>
  <c r="AY29" i="1"/>
  <c r="AU19" i="1"/>
  <c r="AW19" i="1" s="1"/>
  <c r="R19" i="1"/>
  <c r="S19" i="1" s="1"/>
  <c r="Z19" i="1" s="1"/>
  <c r="Q20" i="1"/>
  <c r="AF20" i="1"/>
  <c r="G21" i="1"/>
  <c r="AF21" i="1"/>
  <c r="L22" i="1"/>
  <c r="Q22" i="1"/>
  <c r="I24" i="1"/>
  <c r="Q24" i="1"/>
  <c r="AF24" i="1"/>
  <c r="G25" i="1"/>
  <c r="AF25" i="1"/>
  <c r="L26" i="1"/>
  <c r="Q26" i="1"/>
  <c r="R27" i="1"/>
  <c r="S27" i="1" s="1"/>
  <c r="O27" i="1" s="1"/>
  <c r="M27" i="1" s="1"/>
  <c r="P27" i="1" s="1"/>
  <c r="G29" i="1"/>
  <c r="AF29" i="1"/>
  <c r="I27" i="1" l="1"/>
  <c r="AY19" i="1"/>
  <c r="R23" i="1"/>
  <c r="S23" i="1" s="1"/>
  <c r="Z23" i="1" s="1"/>
  <c r="R24" i="1"/>
  <c r="S24" i="1" s="1"/>
  <c r="O24" i="1" s="1"/>
  <c r="M24" i="1" s="1"/>
  <c r="P24" i="1" s="1"/>
  <c r="J24" i="1" s="1"/>
  <c r="K24" i="1" s="1"/>
  <c r="R20" i="1"/>
  <c r="S20" i="1" s="1"/>
  <c r="O20" i="1" s="1"/>
  <c r="M20" i="1" s="1"/>
  <c r="P20" i="1" s="1"/>
  <c r="R29" i="1"/>
  <c r="S29" i="1" s="1"/>
  <c r="O29" i="1" s="1"/>
  <c r="M29" i="1" s="1"/>
  <c r="P29" i="1" s="1"/>
  <c r="J29" i="1" s="1"/>
  <c r="K29" i="1" s="1"/>
  <c r="Y29" i="1"/>
  <c r="J27" i="1"/>
  <c r="K27" i="1" s="1"/>
  <c r="Y24" i="1"/>
  <c r="L23" i="1"/>
  <c r="L20" i="1"/>
  <c r="R21" i="1"/>
  <c r="S21" i="1" s="1"/>
  <c r="T23" i="1"/>
  <c r="X23" i="1" s="1"/>
  <c r="AA23" i="1"/>
  <c r="AB23" i="1" s="1"/>
  <c r="T19" i="1"/>
  <c r="X19" i="1" s="1"/>
  <c r="AA19" i="1"/>
  <c r="AB19" i="1" s="1"/>
  <c r="AY25" i="1"/>
  <c r="I23" i="1"/>
  <c r="AV28" i="1"/>
  <c r="AY28" i="1" s="1"/>
  <c r="I28" i="1"/>
  <c r="I20" i="1"/>
  <c r="L28" i="1"/>
  <c r="J19" i="1"/>
  <c r="K19" i="1" s="1"/>
  <c r="R28" i="1"/>
  <c r="S28" i="1" s="1"/>
  <c r="T27" i="1"/>
  <c r="X27" i="1" s="1"/>
  <c r="AA27" i="1"/>
  <c r="Y25" i="1"/>
  <c r="O21" i="1"/>
  <c r="M21" i="1" s="1"/>
  <c r="P21" i="1" s="1"/>
  <c r="J21" i="1" s="1"/>
  <c r="K21" i="1" s="1"/>
  <c r="Y21" i="1"/>
  <c r="R26" i="1"/>
  <c r="S26" i="1" s="1"/>
  <c r="R22" i="1"/>
  <c r="S22" i="1" s="1"/>
  <c r="Y28" i="1"/>
  <c r="L27" i="1"/>
  <c r="L24" i="1"/>
  <c r="O23" i="1"/>
  <c r="M23" i="1" s="1"/>
  <c r="P23" i="1" s="1"/>
  <c r="Y20" i="1"/>
  <c r="L19" i="1"/>
  <c r="R25" i="1"/>
  <c r="S25" i="1" s="1"/>
  <c r="Z27" i="1"/>
  <c r="J23" i="1" l="1"/>
  <c r="K23" i="1" s="1"/>
  <c r="J20" i="1"/>
  <c r="K20" i="1" s="1"/>
  <c r="AA25" i="1"/>
  <c r="T25" i="1"/>
  <c r="X25" i="1" s="1"/>
  <c r="Z25" i="1"/>
  <c r="T28" i="1"/>
  <c r="X28" i="1" s="1"/>
  <c r="AA28" i="1"/>
  <c r="Z28" i="1"/>
  <c r="AA21" i="1"/>
  <c r="T21" i="1"/>
  <c r="X21" i="1" s="1"/>
  <c r="Z21" i="1"/>
  <c r="T24" i="1"/>
  <c r="X24" i="1" s="1"/>
  <c r="AA24" i="1"/>
  <c r="Z24" i="1"/>
  <c r="AB27" i="1"/>
  <c r="T20" i="1"/>
  <c r="X20" i="1" s="1"/>
  <c r="AA20" i="1"/>
  <c r="Z20" i="1"/>
  <c r="AA22" i="1"/>
  <c r="T22" i="1"/>
  <c r="X22" i="1" s="1"/>
  <c r="O22" i="1"/>
  <c r="M22" i="1" s="1"/>
  <c r="P22" i="1" s="1"/>
  <c r="J22" i="1" s="1"/>
  <c r="K22" i="1" s="1"/>
  <c r="Z22" i="1"/>
  <c r="O28" i="1"/>
  <c r="M28" i="1" s="1"/>
  <c r="P28" i="1" s="1"/>
  <c r="J28" i="1" s="1"/>
  <c r="K28" i="1" s="1"/>
  <c r="AA26" i="1"/>
  <c r="AB26" i="1" s="1"/>
  <c r="T26" i="1"/>
  <c r="X26" i="1" s="1"/>
  <c r="Z26" i="1"/>
  <c r="O26" i="1"/>
  <c r="M26" i="1" s="1"/>
  <c r="P26" i="1" s="1"/>
  <c r="J26" i="1" s="1"/>
  <c r="K26" i="1" s="1"/>
  <c r="O25" i="1"/>
  <c r="M25" i="1" s="1"/>
  <c r="P25" i="1" s="1"/>
  <c r="J25" i="1" s="1"/>
  <c r="K25" i="1" s="1"/>
  <c r="AA29" i="1"/>
  <c r="T29" i="1"/>
  <c r="X29" i="1" s="1"/>
  <c r="Z29" i="1"/>
  <c r="AB22" i="1" l="1"/>
  <c r="AB29" i="1"/>
  <c r="AB20" i="1"/>
  <c r="AB24" i="1"/>
  <c r="AB21" i="1"/>
  <c r="AB28" i="1"/>
  <c r="AB25" i="1"/>
</calcChain>
</file>

<file path=xl/sharedStrings.xml><?xml version="1.0" encoding="utf-8"?>
<sst xmlns="http://schemas.openxmlformats.org/spreadsheetml/2006/main" count="878" uniqueCount="424">
  <si>
    <t>File opened</t>
  </si>
  <si>
    <t>2020-09-09 10:58:50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</si>
  <si>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</si>
  <si>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</si>
  <si>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</si>
  <si>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</si>
  <si>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</si>
  <si>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</si>
  <si>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</si>
  <si>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</si>
  <si>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</si>
  <si>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</si>
  <si>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</si>
  <si>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{"co2aspan1": "0.959104", "h2obspan2a": "0.0927813", "h2obspanconc2": "0", "co2aspan2": "-0.0251474", "tazero": "0.197292", "h2oaspanconc2": "0", "h2oaspanconc1": "19.45", "co2bspan2a": "0.189054", "co2bspan2": "-0.0264927", "chamberpressurezero": "2.59421", "h2oaspan2": "0", "co2aspanconc1": "993", "h2oazero": "1.05097", "flowazero": "0.28716", "ssb_ref": "37590.7", "co2aspan2a": "0.188041", "h2oaspan2b": "0.0948874", "flowbzero": "0.30082", "h2obzero": "1.06811", "co2bspanconc1": "993", "co2bzero": "0.862588", "oxygen": "21", "co2bspanconc2": "296.7", "co2aspan2b": "0.179462", "h2obspan1": "1.02611", "co2bspan1": "0.957744", "h2oaspan1": "1.01611", "h2obspan2": "0", "h2oaspan2a": "0.0933829", "h2obspan2b": "0.0952042", "tbzero": "0.155348", "co2azero": "0.870173", "ssa_ref": "32565.6", "co2bspan2b": "0.180118", "h2obspanconc1": "19.45", "flowmeterzero": "1.06113", "co2aspanconc2": "296.7"}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</si>
  <si>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</si>
  <si>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</si>
  <si>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</si>
  <si>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</si>
  <si>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</si>
  <si>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</si>
  <si>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</si>
  <si>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</si>
  <si>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</si>
  <si>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10:58:50</t>
  </si>
  <si>
    <t>Stability Definition:	CO2_r (Meas): Slp&lt;0.1 Per=20	H2O_s (Meas): Slp&lt;0.5 Per=20	CO2_s (Meas): Slp&lt;1 Per=15	H2O_r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</si>
  <si>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</si>
  <si>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</si>
  <si>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</si>
  <si>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</si>
  <si>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</si>
  <si>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</si>
  <si>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</si>
  <si>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</si>
  <si>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</si>
  <si>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</si>
  <si>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</si>
  <si>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</si>
  <si>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</si>
  <si>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</si>
  <si>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</si>
  <si>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</si>
  <si>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</si>
  <si>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</si>
  <si>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</si>
  <si>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</si>
  <si>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</si>
  <si>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</si>
  <si>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</si>
  <si>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</si>
  <si>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</si>
  <si>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</si>
  <si>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</si>
  <si>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</si>
  <si>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</si>
  <si>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</si>
  <si>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</si>
  <si>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</si>
  <si>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</si>
  <si>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</si>
  <si>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</si>
  <si>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</si>
  <si>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</si>
  <si>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</si>
  <si>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</si>
  <si>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</si>
  <si>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</si>
  <si>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</si>
  <si>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</si>
  <si>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</si>
  <si>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</si>
  <si>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</si>
  <si>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</si>
  <si>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</si>
  <si>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</si>
  <si>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</si>
  <si>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</si>
  <si>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</si>
  <si>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</si>
  <si>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</si>
  <si>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</si>
  <si>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</si>
  <si>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</si>
  <si>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</si>
  <si>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</si>
  <si>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</si>
  <si>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</si>
  <si>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</si>
  <si>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</si>
  <si>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</si>
  <si>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</si>
  <si>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</si>
  <si>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</si>
  <si>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</si>
  <si>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</si>
  <si>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</si>
  <si>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</si>
  <si>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</si>
  <si>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</si>
  <si>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</si>
  <si>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</si>
  <si>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</si>
  <si>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</si>
  <si>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</si>
  <si>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</si>
  <si>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</si>
  <si>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</si>
  <si>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</si>
  <si>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</si>
  <si>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</si>
  <si>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</si>
  <si>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</si>
  <si>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</si>
  <si>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</si>
  <si>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</si>
  <si>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</si>
  <si>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</si>
  <si>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</si>
  <si>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</si>
  <si>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</si>
  <si>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</si>
  <si>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</si>
  <si>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</si>
  <si>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</si>
  <si>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</si>
  <si>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</si>
  <si>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</si>
  <si>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</si>
  <si>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</si>
  <si>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</si>
  <si>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</si>
  <si>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</si>
  <si>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</si>
  <si>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</si>
  <si>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</si>
  <si>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</si>
  <si>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</si>
  <si>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</si>
  <si>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</si>
  <si>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</si>
  <si>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</si>
  <si>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</si>
  <si>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</si>
  <si>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</si>
  <si>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</si>
  <si>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</si>
  <si>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</si>
  <si>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</si>
  <si>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</si>
  <si>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</si>
  <si>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</si>
  <si>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</si>
  <si>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</si>
  <si>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</si>
  <si>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</si>
  <si>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</si>
  <si>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</si>
  <si>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</si>
  <si>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</si>
  <si>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</si>
  <si>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</si>
  <si>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</si>
  <si>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</si>
  <si>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</si>
  <si>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</si>
  <si>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</si>
  <si>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</si>
  <si>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</si>
  <si>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</si>
  <si>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</si>
  <si>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</si>
  <si>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</si>
  <si>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</si>
  <si>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</si>
  <si>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</si>
  <si>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</si>
  <si>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</si>
  <si>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</si>
  <si>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</si>
  <si>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</si>
  <si>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</si>
  <si>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</si>
  <si>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</si>
  <si>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</si>
  <si>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</si>
  <si>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</si>
  <si>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</si>
  <si>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</si>
  <si>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</si>
  <si>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</si>
  <si>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</si>
  <si>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</si>
  <si>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</si>
  <si>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</si>
  <si>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</si>
  <si>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</si>
  <si>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</si>
  <si>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</si>
  <si>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</si>
  <si>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</si>
  <si>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</si>
  <si>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</si>
  <si>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</si>
  <si>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</si>
  <si>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</si>
  <si>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</si>
  <si>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</si>
  <si>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</si>
  <si>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</si>
  <si>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</si>
  <si>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</si>
  <si>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</si>
  <si>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</si>
  <si>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</si>
  <si>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</si>
  <si>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</si>
  <si>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</si>
  <si>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</si>
  <si>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</si>
  <si>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</si>
  <si>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</si>
  <si>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</si>
  <si>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</si>
  <si>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</si>
  <si>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</si>
  <si>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</si>
  <si>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</si>
  <si>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</si>
  <si>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</si>
  <si>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</si>
  <si>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</si>
  <si>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</si>
  <si>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</si>
  <si>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</si>
  <si>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</si>
  <si>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</si>
  <si>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</si>
  <si>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</si>
  <si>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</si>
  <si>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</si>
  <si>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</si>
  <si>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</si>
  <si>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</si>
  <si>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</si>
  <si>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</si>
  <si>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</si>
  <si>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</si>
  <si>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</si>
  <si>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</si>
  <si>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</si>
  <si>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</si>
  <si>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</si>
  <si>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</si>
  <si>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</si>
  <si>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</si>
  <si>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</si>
  <si>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</si>
  <si>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</si>
  <si>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</si>
  <si>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</si>
  <si>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</si>
  <si>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</si>
  <si>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</si>
  <si>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</si>
  <si>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</si>
  <si>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</si>
  <si>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</si>
  <si>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</si>
  <si>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</si>
  <si>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</si>
  <si>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</si>
  <si>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</si>
  <si>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</si>
  <si>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</si>
  <si>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</si>
  <si>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</si>
  <si>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</si>
  <si>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</si>
  <si>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</si>
  <si>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</si>
  <si>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</si>
  <si>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AccH2O_des</t>
  </si>
  <si>
    <t>CO2_hrs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</si>
  <si>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</si>
  <si>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</si>
  <si>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</si>
  <si>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</si>
  <si>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</si>
  <si>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</si>
  <si>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</si>
  <si>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</si>
  <si>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</si>
  <si>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</si>
  <si>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</si>
  <si>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</si>
  <si>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</si>
  <si>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</si>
  <si>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</si>
  <si>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</si>
  <si>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</si>
  <si>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</si>
  <si>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</si>
  <si>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</si>
  <si>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</si>
  <si>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</si>
  <si>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</si>
  <si>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</si>
  <si>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</si>
  <si>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</si>
  <si>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</si>
  <si>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</si>
  <si>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</si>
  <si>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</si>
  <si>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</si>
  <si>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</si>
  <si>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</si>
  <si>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</si>
  <si>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</si>
  <si>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</si>
  <si>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</si>
  <si>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</si>
  <si>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</si>
  <si>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</si>
  <si>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</si>
  <si>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</si>
  <si>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</si>
  <si>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</si>
  <si>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</si>
  <si>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</si>
  <si>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</si>
  <si>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</si>
  <si>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</si>
  <si>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</si>
  <si>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</si>
  <si>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</si>
  <si>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</si>
  <si>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</si>
  <si>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</si>
  <si>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</si>
  <si>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</si>
  <si>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</si>
  <si>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</si>
  <si>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</si>
  <si>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</si>
  <si>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</si>
  <si>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</si>
  <si>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</si>
  <si>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</si>
  <si>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</si>
  <si>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</si>
  <si>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</si>
  <si>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</si>
  <si>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</si>
  <si>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</si>
  <si>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</si>
  <si>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</si>
  <si>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</si>
  <si>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</si>
  <si>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</si>
  <si>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</si>
  <si>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</si>
  <si>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MPF-1980-20161005-14_28_12</t>
  </si>
  <si>
    <t>4/4</t>
  </si>
  <si>
    <t>11111111</t>
  </si>
  <si>
    <t>oooooooo</t>
  </si>
  <si>
    <t>off</t>
  </si>
  <si>
    <t>20200909 11:29:10</t>
  </si>
  <si>
    <t>11:29:10</t>
  </si>
  <si>
    <t>MPF-1983-20161005-15_04_14</t>
  </si>
  <si>
    <t>DARK-1984-20161005-15_04_15</t>
  </si>
  <si>
    <t>11:28:07</t>
  </si>
  <si>
    <t>1/4</t>
  </si>
  <si>
    <t>20200909 11:30:30</t>
  </si>
  <si>
    <t>11:30:30</t>
  </si>
  <si>
    <t>MPF-1985-20161005-15_05_34</t>
  </si>
  <si>
    <t>DARK-1986-20161005-15_05_36</t>
  </si>
  <si>
    <t>11:30:48</t>
  </si>
  <si>
    <t>20200909 11:32:49</t>
  </si>
  <si>
    <t>11:32:49</t>
  </si>
  <si>
    <t>MPF-1987-20161005-15_07_53</t>
  </si>
  <si>
    <t>DARK-1988-20161005-15_07_55</t>
  </si>
  <si>
    <t>11:32:23</t>
  </si>
  <si>
    <t>2/4</t>
  </si>
  <si>
    <t>20200909 11:34:50</t>
  </si>
  <si>
    <t>11:34:50</t>
  </si>
  <si>
    <t>MPF-1989-20161005-15_09_54</t>
  </si>
  <si>
    <t>DARK-1990-20161005-15_09_55</t>
  </si>
  <si>
    <t>11:33:55</t>
  </si>
  <si>
    <t>3/4</t>
  </si>
  <si>
    <t>20200909 11:36:50</t>
  </si>
  <si>
    <t>11:36:50</t>
  </si>
  <si>
    <t>MPF-1991-20161005-15_11_54</t>
  </si>
  <si>
    <t>DARK-1992-20161005-15_11_56</t>
  </si>
  <si>
    <t>11:35:46</t>
  </si>
  <si>
    <t>20200909 11:38:06</t>
  </si>
  <si>
    <t>11:38:06</t>
  </si>
  <si>
    <t>MPF-1993-20161005-15_13_10</t>
  </si>
  <si>
    <t>DARK-1994-20161005-15_13_12</t>
  </si>
  <si>
    <t>11:38:29</t>
  </si>
  <si>
    <t>20200909 11:40:30</t>
  </si>
  <si>
    <t>11:40:30</t>
  </si>
  <si>
    <t>MPF-1995-20161005-15_15_34</t>
  </si>
  <si>
    <t>DARK-1996-20161005-15_15_36</t>
  </si>
  <si>
    <t>11:39:40</t>
  </si>
  <si>
    <t>20200909 11:42:08</t>
  </si>
  <si>
    <t>11:42:08</t>
  </si>
  <si>
    <t>MPF-1997-20161005-15_17_12</t>
  </si>
  <si>
    <t>DARK-1998-20161005-15_17_14</t>
  </si>
  <si>
    <t>11:42:29</t>
  </si>
  <si>
    <t>20200909 11:44:30</t>
  </si>
  <si>
    <t>11:44:30</t>
  </si>
  <si>
    <t>MPF-1999-20161005-15_19_34</t>
  </si>
  <si>
    <t>DARK-2000-20161005-15_19_36</t>
  </si>
  <si>
    <t>11:43:46</t>
  </si>
  <si>
    <t>20200909 11:46:27</t>
  </si>
  <si>
    <t>11:46:27</t>
  </si>
  <si>
    <t>MPF-2001-20161005-15_21_31</t>
  </si>
  <si>
    <t>DARK-2002-20161005-15_21_33</t>
  </si>
  <si>
    <t>11:45:31</t>
  </si>
  <si>
    <t>20200909 11:48:16</t>
  </si>
  <si>
    <t>11:48:16</t>
  </si>
  <si>
    <t>MPF-2003-20161005-15_23_20</t>
  </si>
  <si>
    <t>-</t>
  </si>
  <si>
    <t>11:47:24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</si>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</sst>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AF11" workbookViewId="0">
      <selection activeCell="AQ30" sqref="AQ30"/>
    </sheetView>
  </sheetViews>
  <sheetFormatPr defaultRowHeight="14.5" x14ac:dyDescent="0.35"/>
  <cols>
    <col min="6" max="6" width="10.81640625" bestFit="1" customWidth="1"/>
  </cols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4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423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4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357</v>
      </c>
      <c r="GB18" t="s">
        <v>358</v>
      </c>
      <c r="GC18" t="s">
        <v>357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48" x14ac:dyDescent="0.35">
      <c r="A19">
        <v>2</v>
      </c>
      <c r="B19">
        <v>1599668950</v>
      </c>
      <c r="C19">
        <v>1810.4000000953699</v>
      </c>
      <c r="D19" t="s">
        <v>365</v>
      </c>
      <c r="E19" t="s">
        <v>366</v>
      </c>
      <c r="F19">
        <v>1599668950</v>
      </c>
      <c r="G19">
        <f t="shared" ref="G19:G29" si="0">BU19*AE19*(BQ19-BR19)/(100*$B$7*(1000-AE19*BQ19))</f>
        <v>3.9975714052619769E-3</v>
      </c>
      <c r="H19">
        <f t="shared" ref="H19:H29" si="1">BU19*AE19*(BP19-BO19*(1000-AE19*BR19)/(1000-AE19*BQ19))/(100*$B$7)</f>
        <v>25.128833372032297</v>
      </c>
      <c r="I19">
        <f t="shared" ref="I19:I29" si="2">BO19 - IF(AE19&gt;1, H19*$B$7*100/(AG19*CC19), 0)</f>
        <v>368.09997202739885</v>
      </c>
      <c r="J19">
        <f t="shared" ref="J19:J29" si="3">((P19-G19/2)*I19-H19)/(P19+G19/2)</f>
        <v>315.7037657814667</v>
      </c>
      <c r="K19">
        <f t="shared" ref="K19:K29" si="4">J19*(BV19+BW19)/1000</f>
        <v>32.19676284131485</v>
      </c>
      <c r="L19">
        <f t="shared" ref="L19:L29" si="5">(BO19 - IF(AE19&gt;1, H19*$B$7*100/(AG19*CC19), 0))*(BV19+BW19)/1000</f>
        <v>37.540342516739585</v>
      </c>
      <c r="M19">
        <f t="shared" ref="M19:M29" si="6">2/((1/O19-1/N19)+SIGN(O19)*SQRT((1/O19-1/N19)*(1/O19-1/N19) + 4*$C$7/(($C$7+1)*($C$7+1))*(2*1/O19*1/N19-1/N19*1/N19)))</f>
        <v>0.96969812670845634</v>
      </c>
      <c r="N19">
        <f t="shared" ref="N19:N29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2.2914542089534007</v>
      </c>
      <c r="O19">
        <f t="shared" ref="O19:O29" si="8">G19*(1000-(1000*0.61365*EXP(17.502*S19/(240.97+S19))/(BV19+BW19)+BQ19)/2)/(1000*0.61365*EXP(17.502*S19/(240.97+S19))/(BV19+BW19)-BQ19)</f>
        <v>0.78748998820666261</v>
      </c>
      <c r="P19">
        <f t="shared" ref="P19:P29" si="9">1/(($C$7+1)/(M19/1.6)+1/(N19/1.37)) + $C$7/(($C$7+1)/(M19/1.6) + $C$7/(N19/1.37))</f>
        <v>0.50567803291344826</v>
      </c>
      <c r="Q19">
        <f t="shared" ref="Q19:Q29" si="10">(BK19*BM19)</f>
        <v>209.74046918056371</v>
      </c>
      <c r="R19">
        <f t="shared" ref="R19:R29" si="11">(BX19+(Q19+2*0.95*0.0000000567*(((BX19+$B$9)+273)^4-(BX19+273)^4)-44100*G19)/(1.84*29.3*N19+8*0.95*0.0000000567*(BX19+273)^3))</f>
        <v>27.944196344113799</v>
      </c>
      <c r="S19">
        <f t="shared" ref="S19:S29" si="12">($C$9*BY19+$D$9*BZ19+$E$9*R19)</f>
        <v>27.148</v>
      </c>
      <c r="T19">
        <f t="shared" ref="T19:T29" si="13">0.61365*EXP(17.502*S19/(240.97+S19))</f>
        <v>3.610389489469056</v>
      </c>
      <c r="U19">
        <f t="shared" ref="U19:U29" si="14">(V19/W19*100)</f>
        <v>83.409040901611462</v>
      </c>
      <c r="V19">
        <f t="shared" ref="V19:V29" si="15">BQ19*(BV19+BW19)/1000</f>
        <v>3.1097398183780003</v>
      </c>
      <c r="W19">
        <f t="shared" ref="W19:W29" si="16">0.61365*EXP(17.502*BX19/(240.97+BX19))</f>
        <v>3.7283006551366786</v>
      </c>
      <c r="X19">
        <f t="shared" ref="X19:X29" si="17">(T19-BQ19*(BV19+BW19)/1000)</f>
        <v>0.50064967109105574</v>
      </c>
      <c r="Y19">
        <f t="shared" ref="Y19:Y29" si="18">(-G19*44100)</f>
        <v>-176.29289897205317</v>
      </c>
      <c r="Z19">
        <f t="shared" ref="Z19:Z29" si="19">2*29.3*N19*0.92*(BX19-S19)</f>
        <v>67.809393054958221</v>
      </c>
      <c r="AA19">
        <f t="shared" ref="AA19:AA29" si="20">2*0.95*0.0000000567*(((BX19+$B$9)+273)^4-(S19+273)^4)</f>
        <v>6.4133862307848561</v>
      </c>
      <c r="AB19">
        <f t="shared" ref="AB19:AB29" si="21">Q19+AA19+Y19+Z19</f>
        <v>107.67034949425361</v>
      </c>
      <c r="AC19">
        <v>17</v>
      </c>
      <c r="AD19">
        <v>3</v>
      </c>
      <c r="AE19">
        <f t="shared" ref="AE19:AE29" si="22">IF(AC19*$H$15&gt;=AG19,1,(AG19/(AG19-AC19*$H$15)))</f>
        <v>1.0006321025751199</v>
      </c>
      <c r="AF19">
        <f t="shared" ref="AF19:AF29" si="23">(AE19-1)*100</f>
        <v>6.3210257511991941E-2</v>
      </c>
      <c r="AG19">
        <f t="shared" ref="AG19:AG29" si="24">MAX(0,($B$15+$C$15*CC19)/(1+$D$15*CC19)*BV19/(BX19+273)*$E$15)</f>
        <v>53822.738312836307</v>
      </c>
      <c r="AH19" t="s">
        <v>360</v>
      </c>
      <c r="AI19">
        <v>10229.200000000001</v>
      </c>
      <c r="AJ19">
        <v>729.15192307692303</v>
      </c>
      <c r="AK19">
        <v>3672.62</v>
      </c>
      <c r="AL19">
        <f t="shared" ref="AL19:AL29" si="25">AK19-AJ19</f>
        <v>2943.4680769230768</v>
      </c>
      <c r="AM19">
        <f t="shared" ref="AM19:AM29" si="26">AL19/AK19</f>
        <v>0.8014627369352334</v>
      </c>
      <c r="AN19">
        <v>-1.4162062876747199</v>
      </c>
      <c r="AO19" t="s">
        <v>367</v>
      </c>
      <c r="AP19">
        <v>10246.200000000001</v>
      </c>
      <c r="AQ19">
        <v>931.08388461538505</v>
      </c>
      <c r="AR19">
        <v>1506.4</v>
      </c>
      <c r="AS19">
        <f t="shared" ref="AS19:AS29" si="27">1-AQ19/AR19</f>
        <v>0.38191457473752988</v>
      </c>
      <c r="AT19">
        <v>0.5</v>
      </c>
      <c r="AU19">
        <f t="shared" ref="AU19:AU29" si="28">BK19</f>
        <v>1093.237800175993</v>
      </c>
      <c r="AV19">
        <f t="shared" ref="AV19:AV29" si="29">H19</f>
        <v>25.128833372032297</v>
      </c>
      <c r="AW19">
        <f t="shared" ref="AW19:AW29" si="30">AS19*AT19*AU19</f>
        <v>208.76172477060351</v>
      </c>
      <c r="AX19">
        <f t="shared" ref="AX19:AX29" si="31">BC19/AR19</f>
        <v>0.57295539033457255</v>
      </c>
      <c r="AY19">
        <f t="shared" ref="AY19:AY29" si="32">(AV19-AN19)/AU19</f>
        <v>2.4281121321851208E-2</v>
      </c>
      <c r="AZ19">
        <f t="shared" ref="AZ19:AZ29" si="33">(AK19-AR19)/AR19</f>
        <v>1.4380111524163566</v>
      </c>
      <c r="BA19" t="s">
        <v>368</v>
      </c>
      <c r="BB19">
        <v>643.29999999999995</v>
      </c>
      <c r="BC19">
        <f t="shared" ref="BC19:BC29" si="34">AR19-BB19</f>
        <v>863.10000000000014</v>
      </c>
      <c r="BD19">
        <f t="shared" ref="BD19:BD29" si="35">(AR19-AQ19)/(AR19-BB19)</f>
        <v>0.66656947675195799</v>
      </c>
      <c r="BE19">
        <f t="shared" ref="BE19:BE29" si="36">(AK19-AR19)/(AK19-BB19)</f>
        <v>0.71508457343562248</v>
      </c>
      <c r="BF19">
        <f t="shared" ref="BF19:BF29" si="37">(AR19-AQ19)/(AR19-AJ19)</f>
        <v>0.7401962545370866</v>
      </c>
      <c r="BG19">
        <f t="shared" ref="BG19:BG29" si="38">(AK19-AR19)/(AK19-AJ19)</f>
        <v>0.73594139409333592</v>
      </c>
      <c r="BH19">
        <f t="shared" ref="BH19:BH29" si="39">(BD19*BB19/AQ19)</f>
        <v>0.4605429773619874</v>
      </c>
      <c r="BI19">
        <f t="shared" ref="BI19:BI29" si="40">(1-BH19)</f>
        <v>0.53945702263801265</v>
      </c>
      <c r="BJ19">
        <f t="shared" ref="BJ19:BJ29" si="41">$B$13*CD19+$C$13*CE19+$F$13*CP19*(1-CS19)</f>
        <v>1300.04</v>
      </c>
      <c r="BK19">
        <f t="shared" ref="BK19:BK29" si="42">BJ19*BL19</f>
        <v>1093.237800175993</v>
      </c>
      <c r="BL19">
        <f t="shared" ref="BL19:BL29" si="43">($B$13*$D$11+$C$13*$D$11+$F$13*((DC19+CU19)/MAX(DC19+CU19+DD19, 0.1)*$I$11+DD19/MAX(DC19+CU19+DD19, 0.1)*$J$11))/($B$13+$C$13+$F$13)</f>
        <v>0.84092627932678454</v>
      </c>
      <c r="BM19">
        <f t="shared" ref="BM19:BM29" si="44">($B$13*$K$11+$C$13*$K$11+$F$13*((DC19+CU19)/MAX(DC19+CU19+DD19, 0.1)*$P$11+DD19/MAX(DC19+CU19+DD19, 0.1)*$Q$11))/($B$13+$C$13+$F$13)</f>
        <v>0.19185255865356923</v>
      </c>
      <c r="BN19">
        <v>1599668950</v>
      </c>
      <c r="BO19">
        <v>368.1</v>
      </c>
      <c r="BP19">
        <v>399.99599999999998</v>
      </c>
      <c r="BQ19">
        <v>30.4924</v>
      </c>
      <c r="BR19">
        <v>25.845400000000001</v>
      </c>
      <c r="BS19">
        <v>368.19299999999998</v>
      </c>
      <c r="BT19">
        <v>30.2499</v>
      </c>
      <c r="BU19">
        <v>500.084</v>
      </c>
      <c r="BV19">
        <v>101.884</v>
      </c>
      <c r="BW19">
        <v>0.100095</v>
      </c>
      <c r="BX19">
        <v>27.696899999999999</v>
      </c>
      <c r="BY19">
        <v>27.148</v>
      </c>
      <c r="BZ19">
        <v>999.9</v>
      </c>
      <c r="CA19">
        <v>0</v>
      </c>
      <c r="CB19">
        <v>0</v>
      </c>
      <c r="CC19">
        <v>10014.4</v>
      </c>
      <c r="CD19">
        <v>0</v>
      </c>
      <c r="CE19">
        <v>11.1153</v>
      </c>
      <c r="CF19">
        <v>-31.895800000000001</v>
      </c>
      <c r="CG19">
        <v>379.67700000000002</v>
      </c>
      <c r="CH19">
        <v>410.608</v>
      </c>
      <c r="CI19">
        <v>4.6470200000000004</v>
      </c>
      <c r="CJ19">
        <v>399.99599999999998</v>
      </c>
      <c r="CK19">
        <v>25.845400000000001</v>
      </c>
      <c r="CL19">
        <v>3.1067</v>
      </c>
      <c r="CM19">
        <v>2.6332399999999998</v>
      </c>
      <c r="CN19">
        <v>24.6111</v>
      </c>
      <c r="CO19">
        <v>21.874400000000001</v>
      </c>
      <c r="CP19">
        <v>1300.04</v>
      </c>
      <c r="CQ19">
        <v>0.96900299999999995</v>
      </c>
      <c r="CR19">
        <v>3.0997400000000001E-2</v>
      </c>
      <c r="CS19">
        <v>0</v>
      </c>
      <c r="CT19">
        <v>929.21900000000005</v>
      </c>
      <c r="CU19">
        <v>4.9998100000000001</v>
      </c>
      <c r="CV19">
        <v>12563.4</v>
      </c>
      <c r="CW19">
        <v>10977.8</v>
      </c>
      <c r="CX19">
        <v>44.125</v>
      </c>
      <c r="CY19">
        <v>45.75</v>
      </c>
      <c r="CZ19">
        <v>45.25</v>
      </c>
      <c r="DA19">
        <v>45</v>
      </c>
      <c r="DB19">
        <v>46.061999999999998</v>
      </c>
      <c r="DC19">
        <v>1254.9000000000001</v>
      </c>
      <c r="DD19">
        <v>40.14</v>
      </c>
      <c r="DE19">
        <v>0</v>
      </c>
      <c r="DF19">
        <v>1809.7000000476801</v>
      </c>
      <c r="DG19">
        <v>0</v>
      </c>
      <c r="DH19">
        <v>931.08388461538505</v>
      </c>
      <c r="DI19">
        <v>-25.8654017341319</v>
      </c>
      <c r="DJ19">
        <v>-340.07521402476402</v>
      </c>
      <c r="DK19">
        <v>12589.5</v>
      </c>
      <c r="DL19">
        <v>15</v>
      </c>
      <c r="DM19">
        <v>1599668887</v>
      </c>
      <c r="DN19" t="s">
        <v>369</v>
      </c>
      <c r="DO19">
        <v>1599668880</v>
      </c>
      <c r="DP19">
        <v>1599668887</v>
      </c>
      <c r="DQ19">
        <v>31</v>
      </c>
      <c r="DR19">
        <v>-8.9999999999999993E-3</v>
      </c>
      <c r="DS19">
        <v>4.2000000000000003E-2</v>
      </c>
      <c r="DT19">
        <v>-9.2999999999999999E-2</v>
      </c>
      <c r="DU19">
        <v>0.24299999999999999</v>
      </c>
      <c r="DV19">
        <v>400</v>
      </c>
      <c r="DW19">
        <v>27</v>
      </c>
      <c r="DX19">
        <v>0.03</v>
      </c>
      <c r="DY19">
        <v>0.01</v>
      </c>
      <c r="DZ19">
        <v>400.46836585365799</v>
      </c>
      <c r="EA19">
        <v>-6.1537421602781501</v>
      </c>
      <c r="EB19">
        <v>0.73968271893271198</v>
      </c>
      <c r="EC19">
        <v>0</v>
      </c>
      <c r="ED19">
        <v>371.32045161290301</v>
      </c>
      <c r="EE19">
        <v>-36.448016129033597</v>
      </c>
      <c r="EF19">
        <v>2.8500845809600799</v>
      </c>
      <c r="EG19">
        <v>0</v>
      </c>
      <c r="EH19">
        <v>25.6226487804878</v>
      </c>
      <c r="EI19">
        <v>1.4301679442508399</v>
      </c>
      <c r="EJ19">
        <v>0.14209540786928099</v>
      </c>
      <c r="EK19">
        <v>0</v>
      </c>
      <c r="EL19">
        <v>30.482456097560998</v>
      </c>
      <c r="EM19">
        <v>6.5331010453207198E-3</v>
      </c>
      <c r="EN19">
        <v>4.40277344855054E-3</v>
      </c>
      <c r="EO19">
        <v>1</v>
      </c>
      <c r="EP19">
        <v>1</v>
      </c>
      <c r="EQ19">
        <v>4</v>
      </c>
      <c r="ER19" t="s">
        <v>370</v>
      </c>
      <c r="ES19">
        <v>2.9990600000000001</v>
      </c>
      <c r="ET19">
        <v>2.6943000000000001</v>
      </c>
      <c r="EU19">
        <v>9.4929200000000005E-2</v>
      </c>
      <c r="EV19">
        <v>0.101669</v>
      </c>
      <c r="EW19">
        <v>0.129667</v>
      </c>
      <c r="EX19">
        <v>0.11521099999999999</v>
      </c>
      <c r="EY19">
        <v>28495</v>
      </c>
      <c r="EZ19">
        <v>31966.1</v>
      </c>
      <c r="FA19">
        <v>27511.8</v>
      </c>
      <c r="FB19">
        <v>30809.599999999999</v>
      </c>
      <c r="FC19">
        <v>33581.800000000003</v>
      </c>
      <c r="FD19">
        <v>37509.1</v>
      </c>
      <c r="FE19">
        <v>40655.300000000003</v>
      </c>
      <c r="FF19">
        <v>45378.9</v>
      </c>
      <c r="FG19">
        <v>1.95513</v>
      </c>
      <c r="FH19">
        <v>1.97295</v>
      </c>
      <c r="FI19">
        <v>6.6533700000000001E-2</v>
      </c>
      <c r="FJ19">
        <v>0</v>
      </c>
      <c r="FK19">
        <v>26.059200000000001</v>
      </c>
      <c r="FL19">
        <v>999.9</v>
      </c>
      <c r="FM19">
        <v>68.545000000000002</v>
      </c>
      <c r="FN19">
        <v>30.434000000000001</v>
      </c>
      <c r="FO19">
        <v>29.383400000000002</v>
      </c>
      <c r="FP19">
        <v>61.470300000000002</v>
      </c>
      <c r="FQ19">
        <v>35.737200000000001</v>
      </c>
      <c r="FR19">
        <v>1</v>
      </c>
      <c r="FS19">
        <v>4.7794700000000002E-2</v>
      </c>
      <c r="FT19">
        <v>1.1234200000000001</v>
      </c>
      <c r="FU19">
        <v>20.195699999999999</v>
      </c>
      <c r="FV19">
        <v>5.2223800000000002</v>
      </c>
      <c r="FW19">
        <v>12.027900000000001</v>
      </c>
      <c r="FX19">
        <v>4.9598000000000004</v>
      </c>
      <c r="FY19">
        <v>3.30192</v>
      </c>
      <c r="FZ19">
        <v>9173.5</v>
      </c>
      <c r="GA19">
        <v>9999</v>
      </c>
      <c r="GB19">
        <v>999.9</v>
      </c>
      <c r="GC19">
        <v>9999</v>
      </c>
      <c r="GD19">
        <v>1.87988</v>
      </c>
      <c r="GE19">
        <v>1.8767</v>
      </c>
      <c r="GF19">
        <v>1.87897</v>
      </c>
      <c r="GG19">
        <v>1.87879</v>
      </c>
      <c r="GH19">
        <v>1.88012</v>
      </c>
      <c r="GI19">
        <v>1.87317</v>
      </c>
      <c r="GJ19">
        <v>1.8807799999999999</v>
      </c>
      <c r="GK19">
        <v>1.8748499999999999</v>
      </c>
      <c r="GL19">
        <v>5</v>
      </c>
      <c r="GM19">
        <v>0</v>
      </c>
      <c r="GN19">
        <v>0</v>
      </c>
      <c r="GO19">
        <v>0</v>
      </c>
      <c r="GP19" t="s">
        <v>362</v>
      </c>
      <c r="GQ19" t="s">
        <v>363</v>
      </c>
      <c r="GR19" t="s">
        <v>364</v>
      </c>
      <c r="GS19" t="s">
        <v>364</v>
      </c>
      <c r="GT19" t="s">
        <v>364</v>
      </c>
      <c r="GU19" t="s">
        <v>364</v>
      </c>
      <c r="GV19">
        <v>0</v>
      </c>
      <c r="GW19">
        <v>100</v>
      </c>
      <c r="GX19">
        <v>100</v>
      </c>
      <c r="GY19">
        <v>-9.2999999999999999E-2</v>
      </c>
      <c r="GZ19">
        <v>0.24249999999999999</v>
      </c>
      <c r="HA19">
        <v>-9.26000000000613E-2</v>
      </c>
      <c r="HB19">
        <v>0</v>
      </c>
      <c r="HC19">
        <v>0</v>
      </c>
      <c r="HD19">
        <v>0</v>
      </c>
      <c r="HE19">
        <v>0.242559999999997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1.2</v>
      </c>
      <c r="HN19">
        <v>1.1000000000000001</v>
      </c>
      <c r="HO19">
        <v>2</v>
      </c>
      <c r="HP19">
        <v>503.17099999999999</v>
      </c>
      <c r="HQ19">
        <v>498.06799999999998</v>
      </c>
      <c r="HR19">
        <v>25.1053</v>
      </c>
      <c r="HS19">
        <v>28.069800000000001</v>
      </c>
      <c r="HT19">
        <v>30.0002</v>
      </c>
      <c r="HU19">
        <v>27.973099999999999</v>
      </c>
      <c r="HV19">
        <v>27.985499999999998</v>
      </c>
      <c r="HW19">
        <v>20.6783</v>
      </c>
      <c r="HX19">
        <v>20.05</v>
      </c>
      <c r="HY19">
        <v>95.7</v>
      </c>
      <c r="HZ19">
        <v>25.117000000000001</v>
      </c>
      <c r="IA19">
        <v>400</v>
      </c>
      <c r="IB19">
        <v>0</v>
      </c>
      <c r="IC19">
        <v>104.661</v>
      </c>
      <c r="ID19">
        <v>101.34</v>
      </c>
    </row>
    <row r="20" spans="1:248" x14ac:dyDescent="0.35">
      <c r="A20">
        <v>3</v>
      </c>
      <c r="B20">
        <v>1599669030.5</v>
      </c>
      <c r="C20">
        <v>1890.9000000953699</v>
      </c>
      <c r="D20" t="s">
        <v>371</v>
      </c>
      <c r="E20" t="s">
        <v>372</v>
      </c>
      <c r="F20">
        <v>1599669030.5</v>
      </c>
      <c r="G20">
        <f t="shared" si="0"/>
        <v>3.4472067229233136E-3</v>
      </c>
      <c r="H20">
        <f t="shared" si="1"/>
        <v>25.182422441631466</v>
      </c>
      <c r="I20">
        <f t="shared" si="2"/>
        <v>368.3069718846977</v>
      </c>
      <c r="J20">
        <f t="shared" si="3"/>
        <v>314.13904685163357</v>
      </c>
      <c r="K20">
        <f t="shared" si="4"/>
        <v>32.036234870153535</v>
      </c>
      <c r="L20">
        <f t="shared" si="5"/>
        <v>37.5603376080335</v>
      </c>
      <c r="M20">
        <f t="shared" si="6"/>
        <v>0.92648351913718607</v>
      </c>
      <c r="N20">
        <f t="shared" si="7"/>
        <v>2.2889927982066882</v>
      </c>
      <c r="O20">
        <f t="shared" si="8"/>
        <v>0.75851987521654951</v>
      </c>
      <c r="P20">
        <f t="shared" si="9"/>
        <v>0.48661064047500746</v>
      </c>
      <c r="Q20">
        <f t="shared" si="10"/>
        <v>177.74311933696472</v>
      </c>
      <c r="R20">
        <f t="shared" si="11"/>
        <v>27.846665235892274</v>
      </c>
      <c r="S20">
        <f t="shared" si="12"/>
        <v>27.050699999999999</v>
      </c>
      <c r="T20">
        <f t="shared" si="13"/>
        <v>3.5898313489493634</v>
      </c>
      <c r="U20">
        <f t="shared" si="14"/>
        <v>84.465341561742676</v>
      </c>
      <c r="V20">
        <f t="shared" si="15"/>
        <v>3.1416593135158002</v>
      </c>
      <c r="W20">
        <f t="shared" si="16"/>
        <v>3.7194655884026733</v>
      </c>
      <c r="X20">
        <f t="shared" si="17"/>
        <v>0.44817203543356321</v>
      </c>
      <c r="Y20">
        <f t="shared" si="18"/>
        <v>-152.02181648091812</v>
      </c>
      <c r="Z20">
        <f t="shared" si="19"/>
        <v>74.733571248678444</v>
      </c>
      <c r="AA20">
        <f t="shared" si="20"/>
        <v>7.0710034708313119</v>
      </c>
      <c r="AB20">
        <f t="shared" si="21"/>
        <v>107.52587757555635</v>
      </c>
      <c r="AC20">
        <v>17</v>
      </c>
      <c r="AD20">
        <v>3</v>
      </c>
      <c r="AE20">
        <f t="shared" si="22"/>
        <v>1.0006329850366105</v>
      </c>
      <c r="AF20">
        <f t="shared" si="23"/>
        <v>6.3298503661046723E-2</v>
      </c>
      <c r="AG20">
        <f t="shared" si="24"/>
        <v>53747.749983826034</v>
      </c>
      <c r="AH20" t="s">
        <v>360</v>
      </c>
      <c r="AI20">
        <v>10229.200000000001</v>
      </c>
      <c r="AJ20">
        <v>729.15192307692303</v>
      </c>
      <c r="AK20">
        <v>3672.62</v>
      </c>
      <c r="AL20">
        <f t="shared" si="25"/>
        <v>2943.4680769230768</v>
      </c>
      <c r="AM20">
        <f t="shared" si="26"/>
        <v>0.8014627369352334</v>
      </c>
      <c r="AN20">
        <v>-1.4162062876747199</v>
      </c>
      <c r="AO20" t="s">
        <v>373</v>
      </c>
      <c r="AP20">
        <v>10247.799999999999</v>
      </c>
      <c r="AQ20">
        <v>954.50138461538404</v>
      </c>
      <c r="AR20">
        <v>1702.15</v>
      </c>
      <c r="AS20">
        <f t="shared" si="27"/>
        <v>0.43923779654238226</v>
      </c>
      <c r="AT20">
        <v>0.5</v>
      </c>
      <c r="AU20">
        <f t="shared" si="28"/>
        <v>925.02270020425067</v>
      </c>
      <c r="AV20">
        <f t="shared" si="29"/>
        <v>25.182422441631466</v>
      </c>
      <c r="AW20">
        <f t="shared" si="30"/>
        <v>203.15246629469985</v>
      </c>
      <c r="AX20">
        <f t="shared" si="31"/>
        <v>0.61072760920012936</v>
      </c>
      <c r="AY20">
        <f t="shared" si="32"/>
        <v>2.8754568642945785E-2</v>
      </c>
      <c r="AZ20">
        <f t="shared" si="33"/>
        <v>1.157635931028405</v>
      </c>
      <c r="BA20" t="s">
        <v>374</v>
      </c>
      <c r="BB20">
        <v>662.6</v>
      </c>
      <c r="BC20">
        <f t="shared" si="34"/>
        <v>1039.5500000000002</v>
      </c>
      <c r="BD20">
        <f t="shared" si="35"/>
        <v>0.71920409348719727</v>
      </c>
      <c r="BE20">
        <f t="shared" si="36"/>
        <v>0.65463684626680219</v>
      </c>
      <c r="BF20">
        <f t="shared" si="37"/>
        <v>0.76839680685589207</v>
      </c>
      <c r="BG20">
        <f t="shared" si="38"/>
        <v>0.66943820979360158</v>
      </c>
      <c r="BH20">
        <f t="shared" si="39"/>
        <v>0.49926028398234368</v>
      </c>
      <c r="BI20">
        <f t="shared" si="40"/>
        <v>0.50073971601765632</v>
      </c>
      <c r="BJ20">
        <f t="shared" si="41"/>
        <v>1099.81</v>
      </c>
      <c r="BK20">
        <f t="shared" si="42"/>
        <v>925.02270020425067</v>
      </c>
      <c r="BL20">
        <f t="shared" si="43"/>
        <v>0.84107500405001834</v>
      </c>
      <c r="BM20">
        <f t="shared" si="44"/>
        <v>0.19215000810003685</v>
      </c>
      <c r="BN20">
        <v>1599669030.5</v>
      </c>
      <c r="BO20">
        <v>368.30700000000002</v>
      </c>
      <c r="BP20">
        <v>400.02800000000002</v>
      </c>
      <c r="BQ20">
        <v>30.8063</v>
      </c>
      <c r="BR20">
        <v>26.8</v>
      </c>
      <c r="BS20">
        <v>368.404</v>
      </c>
      <c r="BT20">
        <v>30.563800000000001</v>
      </c>
      <c r="BU20">
        <v>500.03699999999998</v>
      </c>
      <c r="BV20">
        <v>101.881</v>
      </c>
      <c r="BW20">
        <v>0.100066</v>
      </c>
      <c r="BX20">
        <v>27.656300000000002</v>
      </c>
      <c r="BY20">
        <v>27.050699999999999</v>
      </c>
      <c r="BZ20">
        <v>999.9</v>
      </c>
      <c r="CA20">
        <v>0</v>
      </c>
      <c r="CB20">
        <v>0</v>
      </c>
      <c r="CC20">
        <v>9998.75</v>
      </c>
      <c r="CD20">
        <v>0</v>
      </c>
      <c r="CE20">
        <v>10.8673</v>
      </c>
      <c r="CF20">
        <v>-31.716000000000001</v>
      </c>
      <c r="CG20">
        <v>380.01900000000001</v>
      </c>
      <c r="CH20">
        <v>411.04399999999998</v>
      </c>
      <c r="CI20">
        <v>4.0062899999999999</v>
      </c>
      <c r="CJ20">
        <v>400.02800000000002</v>
      </c>
      <c r="CK20">
        <v>26.8</v>
      </c>
      <c r="CL20">
        <v>3.1385900000000002</v>
      </c>
      <c r="CM20">
        <v>2.7304300000000001</v>
      </c>
      <c r="CN20">
        <v>24.782</v>
      </c>
      <c r="CO20">
        <v>22.4694</v>
      </c>
      <c r="CP20">
        <v>1099.81</v>
      </c>
      <c r="CQ20">
        <v>0.96399900000000005</v>
      </c>
      <c r="CR20">
        <v>3.6001400000000003E-2</v>
      </c>
      <c r="CS20">
        <v>0</v>
      </c>
      <c r="CT20">
        <v>956.58500000000004</v>
      </c>
      <c r="CU20">
        <v>4.9998100000000001</v>
      </c>
      <c r="CV20">
        <v>10945</v>
      </c>
      <c r="CW20">
        <v>9267.42</v>
      </c>
      <c r="CX20">
        <v>44.125</v>
      </c>
      <c r="CY20">
        <v>45.811999999999998</v>
      </c>
      <c r="CZ20">
        <v>45.311999999999998</v>
      </c>
      <c r="DA20">
        <v>45.061999999999998</v>
      </c>
      <c r="DB20">
        <v>46.125</v>
      </c>
      <c r="DC20">
        <v>1055.4000000000001</v>
      </c>
      <c r="DD20">
        <v>39.409999999999997</v>
      </c>
      <c r="DE20">
        <v>0</v>
      </c>
      <c r="DF20">
        <v>80.099999904632597</v>
      </c>
      <c r="DG20">
        <v>0</v>
      </c>
      <c r="DH20">
        <v>954.50138461538404</v>
      </c>
      <c r="DI20">
        <v>18.931418805299899</v>
      </c>
      <c r="DJ20">
        <v>211.27179496701601</v>
      </c>
      <c r="DK20">
        <v>10922.365384615399</v>
      </c>
      <c r="DL20">
        <v>15</v>
      </c>
      <c r="DM20">
        <v>1599669048.5</v>
      </c>
      <c r="DN20" t="s">
        <v>375</v>
      </c>
      <c r="DO20">
        <v>1599669048.5</v>
      </c>
      <c r="DP20">
        <v>1599668887</v>
      </c>
      <c r="DQ20">
        <v>32</v>
      </c>
      <c r="DR20">
        <v>-4.0000000000000001E-3</v>
      </c>
      <c r="DS20">
        <v>4.2000000000000003E-2</v>
      </c>
      <c r="DT20">
        <v>-9.7000000000000003E-2</v>
      </c>
      <c r="DU20">
        <v>0.24299999999999999</v>
      </c>
      <c r="DV20">
        <v>400</v>
      </c>
      <c r="DW20">
        <v>27</v>
      </c>
      <c r="DX20">
        <v>0.03</v>
      </c>
      <c r="DY20">
        <v>0.01</v>
      </c>
      <c r="DZ20">
        <v>399.98136585365802</v>
      </c>
      <c r="EA20">
        <v>-1.64529616724578E-2</v>
      </c>
      <c r="EB20">
        <v>1.9831923141511301E-2</v>
      </c>
      <c r="EC20">
        <v>1</v>
      </c>
      <c r="ED20">
        <v>368.31012903225798</v>
      </c>
      <c r="EE20">
        <v>-7.5967741952657E-3</v>
      </c>
      <c r="EF20">
        <v>4.0140232852430499E-3</v>
      </c>
      <c r="EG20">
        <v>1</v>
      </c>
      <c r="EH20">
        <v>26.712968292682898</v>
      </c>
      <c r="EI20">
        <v>0.49985226480831901</v>
      </c>
      <c r="EJ20">
        <v>4.9311980630171899E-2</v>
      </c>
      <c r="EK20">
        <v>1</v>
      </c>
      <c r="EL20">
        <v>30.760265853658499</v>
      </c>
      <c r="EM20">
        <v>0.24530801393718701</v>
      </c>
      <c r="EN20">
        <v>2.4211241188361699E-2</v>
      </c>
      <c r="EO20">
        <v>1</v>
      </c>
      <c r="EP20">
        <v>4</v>
      </c>
      <c r="EQ20">
        <v>4</v>
      </c>
      <c r="ER20" t="s">
        <v>361</v>
      </c>
      <c r="ES20">
        <v>2.9989400000000002</v>
      </c>
      <c r="ET20">
        <v>2.69428</v>
      </c>
      <c r="EU20">
        <v>9.4966300000000003E-2</v>
      </c>
      <c r="EV20">
        <v>0.101676</v>
      </c>
      <c r="EW20">
        <v>0.13058400000000001</v>
      </c>
      <c r="EX20">
        <v>0.118134</v>
      </c>
      <c r="EY20">
        <v>28493.200000000001</v>
      </c>
      <c r="EZ20">
        <v>31964.799999999999</v>
      </c>
      <c r="FA20">
        <v>27511.3</v>
      </c>
      <c r="FB20">
        <v>30808.799999999999</v>
      </c>
      <c r="FC20">
        <v>33545.699999999997</v>
      </c>
      <c r="FD20">
        <v>37384.199999999997</v>
      </c>
      <c r="FE20">
        <v>40654.800000000003</v>
      </c>
      <c r="FF20">
        <v>45377.7</v>
      </c>
      <c r="FG20">
        <v>1.9543999999999999</v>
      </c>
      <c r="FH20">
        <v>1.9743200000000001</v>
      </c>
      <c r="FI20">
        <v>6.2193699999999998E-2</v>
      </c>
      <c r="FJ20">
        <v>0</v>
      </c>
      <c r="FK20">
        <v>26.032900000000001</v>
      </c>
      <c r="FL20">
        <v>999.9</v>
      </c>
      <c r="FM20">
        <v>69.766000000000005</v>
      </c>
      <c r="FN20">
        <v>30.454000000000001</v>
      </c>
      <c r="FO20">
        <v>29.943100000000001</v>
      </c>
      <c r="FP20">
        <v>61.4803</v>
      </c>
      <c r="FQ20">
        <v>35.8093</v>
      </c>
      <c r="FR20">
        <v>1</v>
      </c>
      <c r="FS20">
        <v>4.8861799999999997E-2</v>
      </c>
      <c r="FT20">
        <v>0.82894900000000005</v>
      </c>
      <c r="FU20">
        <v>20.199200000000001</v>
      </c>
      <c r="FV20">
        <v>5.2223800000000002</v>
      </c>
      <c r="FW20">
        <v>12.027900000000001</v>
      </c>
      <c r="FX20">
        <v>4.9596999999999998</v>
      </c>
      <c r="FY20">
        <v>3.3018299999999998</v>
      </c>
      <c r="FZ20">
        <v>9175.1</v>
      </c>
      <c r="GA20">
        <v>9999</v>
      </c>
      <c r="GB20">
        <v>999.9</v>
      </c>
      <c r="GC20">
        <v>9999</v>
      </c>
      <c r="GD20">
        <v>1.87988</v>
      </c>
      <c r="GE20">
        <v>1.8767100000000001</v>
      </c>
      <c r="GF20">
        <v>1.87897</v>
      </c>
      <c r="GG20">
        <v>1.8787799999999999</v>
      </c>
      <c r="GH20">
        <v>1.8801000000000001</v>
      </c>
      <c r="GI20">
        <v>1.87317</v>
      </c>
      <c r="GJ20">
        <v>1.88079</v>
      </c>
      <c r="GK20">
        <v>1.8748499999999999</v>
      </c>
      <c r="GL20">
        <v>5</v>
      </c>
      <c r="GM20">
        <v>0</v>
      </c>
      <c r="GN20">
        <v>0</v>
      </c>
      <c r="GO20">
        <v>0</v>
      </c>
      <c r="GP20" t="s">
        <v>362</v>
      </c>
      <c r="GQ20" t="s">
        <v>363</v>
      </c>
      <c r="GR20" t="s">
        <v>364</v>
      </c>
      <c r="GS20" t="s">
        <v>364</v>
      </c>
      <c r="GT20" t="s">
        <v>364</v>
      </c>
      <c r="GU20" t="s">
        <v>364</v>
      </c>
      <c r="GV20">
        <v>0</v>
      </c>
      <c r="GW20">
        <v>100</v>
      </c>
      <c r="GX20">
        <v>100</v>
      </c>
      <c r="GY20">
        <v>-9.7000000000000003E-2</v>
      </c>
      <c r="GZ20">
        <v>0.24249999999999999</v>
      </c>
      <c r="HA20">
        <v>-9.26000000000613E-2</v>
      </c>
      <c r="HB20">
        <v>0</v>
      </c>
      <c r="HC20">
        <v>0</v>
      </c>
      <c r="HD20">
        <v>0</v>
      </c>
      <c r="HE20">
        <v>0.242559999999997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2.5</v>
      </c>
      <c r="HN20">
        <v>2.4</v>
      </c>
      <c r="HO20">
        <v>2</v>
      </c>
      <c r="HP20">
        <v>502.89800000000002</v>
      </c>
      <c r="HQ20">
        <v>499.18799999999999</v>
      </c>
      <c r="HR20">
        <v>25.278700000000001</v>
      </c>
      <c r="HS20">
        <v>28.087199999999999</v>
      </c>
      <c r="HT20">
        <v>30.0001</v>
      </c>
      <c r="HU20">
        <v>27.9968</v>
      </c>
      <c r="HV20">
        <v>28.006900000000002</v>
      </c>
      <c r="HW20">
        <v>20.6906</v>
      </c>
      <c r="HX20">
        <v>20.05</v>
      </c>
      <c r="HY20">
        <v>95.7</v>
      </c>
      <c r="HZ20">
        <v>25.285399999999999</v>
      </c>
      <c r="IA20">
        <v>400</v>
      </c>
      <c r="IB20">
        <v>0</v>
      </c>
      <c r="IC20">
        <v>104.66</v>
      </c>
      <c r="ID20">
        <v>101.337</v>
      </c>
    </row>
    <row r="21" spans="1:248" x14ac:dyDescent="0.35">
      <c r="A21">
        <v>4</v>
      </c>
      <c r="B21">
        <v>1599669169.5</v>
      </c>
      <c r="C21">
        <v>2029.9000000953699</v>
      </c>
      <c r="D21" t="s">
        <v>376</v>
      </c>
      <c r="E21" t="s">
        <v>377</v>
      </c>
      <c r="F21">
        <v>1599669169.5</v>
      </c>
      <c r="G21">
        <f t="shared" si="0"/>
        <v>2.8379299440215219E-3</v>
      </c>
      <c r="H21">
        <f t="shared" si="1"/>
        <v>23.987483695562638</v>
      </c>
      <c r="I21">
        <f t="shared" si="2"/>
        <v>369.99397321223756</v>
      </c>
      <c r="J21">
        <f t="shared" si="3"/>
        <v>311.65617830268206</v>
      </c>
      <c r="K21">
        <f t="shared" si="4"/>
        <v>31.782695473861008</v>
      </c>
      <c r="L21">
        <f t="shared" si="5"/>
        <v>37.731983501214721</v>
      </c>
      <c r="M21">
        <f t="shared" si="6"/>
        <v>0.79642201099314969</v>
      </c>
      <c r="N21">
        <f t="shared" si="7"/>
        <v>2.2880121452917326</v>
      </c>
      <c r="O21">
        <f t="shared" si="8"/>
        <v>0.66881845509560345</v>
      </c>
      <c r="P21">
        <f t="shared" si="9"/>
        <v>0.42776250666342286</v>
      </c>
      <c r="Q21">
        <f t="shared" si="10"/>
        <v>145.86730734470822</v>
      </c>
      <c r="R21">
        <f t="shared" si="11"/>
        <v>27.512309687078872</v>
      </c>
      <c r="S21">
        <f t="shared" si="12"/>
        <v>26.7638</v>
      </c>
      <c r="T21">
        <f t="shared" si="13"/>
        <v>3.5298070197342168</v>
      </c>
      <c r="U21">
        <f t="shared" si="14"/>
        <v>85.114017662706644</v>
      </c>
      <c r="V21">
        <f t="shared" si="15"/>
        <v>3.1111750904107298</v>
      </c>
      <c r="W21">
        <f t="shared" si="16"/>
        <v>3.6553028230200852</v>
      </c>
      <c r="X21">
        <f t="shared" si="17"/>
        <v>0.41863192932348703</v>
      </c>
      <c r="Y21">
        <f t="shared" si="18"/>
        <v>-125.15271053134911</v>
      </c>
      <c r="Z21">
        <f t="shared" si="19"/>
        <v>73.406365043373413</v>
      </c>
      <c r="AA21">
        <f t="shared" si="20"/>
        <v>6.9281487739234153</v>
      </c>
      <c r="AB21">
        <f t="shared" si="21"/>
        <v>101.04911063065595</v>
      </c>
      <c r="AC21">
        <v>17</v>
      </c>
      <c r="AD21">
        <v>3</v>
      </c>
      <c r="AE21">
        <f t="shared" si="22"/>
        <v>1.0006327443574232</v>
      </c>
      <c r="AF21">
        <f t="shared" si="23"/>
        <v>6.3274435742322055E-2</v>
      </c>
      <c r="AG21">
        <f t="shared" si="24"/>
        <v>53768.181271023161</v>
      </c>
      <c r="AH21" t="s">
        <v>360</v>
      </c>
      <c r="AI21">
        <v>10229.200000000001</v>
      </c>
      <c r="AJ21">
        <v>729.15192307692303</v>
      </c>
      <c r="AK21">
        <v>3672.62</v>
      </c>
      <c r="AL21">
        <f t="shared" si="25"/>
        <v>2943.4680769230768</v>
      </c>
      <c r="AM21">
        <f t="shared" si="26"/>
        <v>0.8014627369352334</v>
      </c>
      <c r="AN21">
        <v>-1.4162062876747199</v>
      </c>
      <c r="AO21" t="s">
        <v>378</v>
      </c>
      <c r="AP21">
        <v>10251</v>
      </c>
      <c r="AQ21">
        <v>997.03461538461499</v>
      </c>
      <c r="AR21">
        <v>1961.58</v>
      </c>
      <c r="AS21">
        <f t="shared" si="27"/>
        <v>0.49171860674322998</v>
      </c>
      <c r="AT21">
        <v>0.5</v>
      </c>
      <c r="AU21">
        <f t="shared" si="28"/>
        <v>757.26035237425253</v>
      </c>
      <c r="AV21">
        <f t="shared" si="29"/>
        <v>23.987483695562638</v>
      </c>
      <c r="AW21">
        <f t="shared" si="30"/>
        <v>186.17950270567741</v>
      </c>
      <c r="AX21">
        <f t="shared" si="31"/>
        <v>0.65512495029517026</v>
      </c>
      <c r="AY21">
        <f t="shared" si="32"/>
        <v>3.3546837495966472E-2</v>
      </c>
      <c r="AZ21">
        <f t="shared" si="33"/>
        <v>0.87227643022461487</v>
      </c>
      <c r="BA21" t="s">
        <v>379</v>
      </c>
      <c r="BB21">
        <v>676.5</v>
      </c>
      <c r="BC21">
        <f t="shared" si="34"/>
        <v>1285.08</v>
      </c>
      <c r="BD21">
        <f t="shared" si="35"/>
        <v>0.75057224812103918</v>
      </c>
      <c r="BE21">
        <f t="shared" si="36"/>
        <v>0.57108527028289924</v>
      </c>
      <c r="BF21">
        <f t="shared" si="37"/>
        <v>0.78263827534950581</v>
      </c>
      <c r="BG21">
        <f t="shared" si="38"/>
        <v>0.58130068180953998</v>
      </c>
      <c r="BH21">
        <f t="shared" si="39"/>
        <v>0.5092723141392731</v>
      </c>
      <c r="BI21">
        <f t="shared" si="40"/>
        <v>0.4907276858607269</v>
      </c>
      <c r="BJ21">
        <f t="shared" si="41"/>
        <v>900.09400000000005</v>
      </c>
      <c r="BK21">
        <f t="shared" si="42"/>
        <v>757.26035237425253</v>
      </c>
      <c r="BL21">
        <f t="shared" si="43"/>
        <v>0.84131252110807586</v>
      </c>
      <c r="BM21">
        <f t="shared" si="44"/>
        <v>0.19262504221615159</v>
      </c>
      <c r="BN21">
        <v>1599669169.5</v>
      </c>
      <c r="BO21">
        <v>369.99400000000003</v>
      </c>
      <c r="BP21">
        <v>400.02199999999999</v>
      </c>
      <c r="BQ21">
        <v>30.5077</v>
      </c>
      <c r="BR21">
        <v>27.208100000000002</v>
      </c>
      <c r="BS21">
        <v>370.08</v>
      </c>
      <c r="BT21">
        <v>30.258600000000001</v>
      </c>
      <c r="BU21">
        <v>499.98</v>
      </c>
      <c r="BV21">
        <v>101.88</v>
      </c>
      <c r="BW21">
        <v>9.9994899999999998E-2</v>
      </c>
      <c r="BX21">
        <v>27.358899999999998</v>
      </c>
      <c r="BY21">
        <v>26.7638</v>
      </c>
      <c r="BZ21">
        <v>999.9</v>
      </c>
      <c r="CA21">
        <v>0</v>
      </c>
      <c r="CB21">
        <v>0</v>
      </c>
      <c r="CC21">
        <v>9992.5</v>
      </c>
      <c r="CD21">
        <v>0</v>
      </c>
      <c r="CE21">
        <v>10.863099999999999</v>
      </c>
      <c r="CF21">
        <v>-30.027200000000001</v>
      </c>
      <c r="CG21">
        <v>381.637</v>
      </c>
      <c r="CH21">
        <v>411.21</v>
      </c>
      <c r="CI21">
        <v>3.29955</v>
      </c>
      <c r="CJ21">
        <v>400.02199999999999</v>
      </c>
      <c r="CK21">
        <v>27.208100000000002</v>
      </c>
      <c r="CL21">
        <v>3.10812</v>
      </c>
      <c r="CM21">
        <v>2.77196</v>
      </c>
      <c r="CN21">
        <v>24.6187</v>
      </c>
      <c r="CO21">
        <v>22.718</v>
      </c>
      <c r="CP21">
        <v>900.09400000000005</v>
      </c>
      <c r="CQ21">
        <v>0.95600700000000005</v>
      </c>
      <c r="CR21">
        <v>4.3992900000000001E-2</v>
      </c>
      <c r="CS21">
        <v>0</v>
      </c>
      <c r="CT21">
        <v>997.57799999999997</v>
      </c>
      <c r="CU21">
        <v>4.9998100000000001</v>
      </c>
      <c r="CV21">
        <v>9337.02</v>
      </c>
      <c r="CW21">
        <v>7559.92</v>
      </c>
      <c r="CX21">
        <v>43.811999999999998</v>
      </c>
      <c r="CY21">
        <v>45.875</v>
      </c>
      <c r="CZ21">
        <v>45.186999999999998</v>
      </c>
      <c r="DA21">
        <v>45</v>
      </c>
      <c r="DB21">
        <v>45.875</v>
      </c>
      <c r="DC21">
        <v>855.72</v>
      </c>
      <c r="DD21">
        <v>39.380000000000003</v>
      </c>
      <c r="DE21">
        <v>0</v>
      </c>
      <c r="DF21">
        <v>138.700000047684</v>
      </c>
      <c r="DG21">
        <v>0</v>
      </c>
      <c r="DH21">
        <v>997.03461538461499</v>
      </c>
      <c r="DI21">
        <v>1.71316238266719</v>
      </c>
      <c r="DJ21">
        <v>21.393846110405899</v>
      </c>
      <c r="DK21">
        <v>9330.3950000000004</v>
      </c>
      <c r="DL21">
        <v>15</v>
      </c>
      <c r="DM21">
        <v>1599669143.5</v>
      </c>
      <c r="DN21" t="s">
        <v>380</v>
      </c>
      <c r="DO21">
        <v>1599669126.5</v>
      </c>
      <c r="DP21">
        <v>1599669143.5</v>
      </c>
      <c r="DQ21">
        <v>33</v>
      </c>
      <c r="DR21">
        <v>1.0999999999999999E-2</v>
      </c>
      <c r="DS21">
        <v>7.0000000000000001E-3</v>
      </c>
      <c r="DT21">
        <v>-8.5999999999999993E-2</v>
      </c>
      <c r="DU21">
        <v>0.249</v>
      </c>
      <c r="DV21">
        <v>400</v>
      </c>
      <c r="DW21">
        <v>27</v>
      </c>
      <c r="DX21">
        <v>0.05</v>
      </c>
      <c r="DY21">
        <v>0.02</v>
      </c>
      <c r="DZ21">
        <v>399.99248780487801</v>
      </c>
      <c r="EA21">
        <v>7.5135888501776896E-2</v>
      </c>
      <c r="EB21">
        <v>2.5270364356168199E-2</v>
      </c>
      <c r="EC21">
        <v>1</v>
      </c>
      <c r="ED21">
        <v>370.30370967741902</v>
      </c>
      <c r="EE21">
        <v>-2.6203548387103299</v>
      </c>
      <c r="EF21">
        <v>0.19681237070160501</v>
      </c>
      <c r="EG21">
        <v>0</v>
      </c>
      <c r="EH21">
        <v>27.202226829268302</v>
      </c>
      <c r="EI21">
        <v>1.8000000000028701E-2</v>
      </c>
      <c r="EJ21">
        <v>2.3422965997274502E-3</v>
      </c>
      <c r="EK21">
        <v>1</v>
      </c>
      <c r="EL21">
        <v>29.529317073170699</v>
      </c>
      <c r="EM21">
        <v>6.5207979094077002</v>
      </c>
      <c r="EN21">
        <v>0.65072419540769699</v>
      </c>
      <c r="EO21">
        <v>0</v>
      </c>
      <c r="EP21">
        <v>2</v>
      </c>
      <c r="EQ21">
        <v>4</v>
      </c>
      <c r="ER21" t="s">
        <v>381</v>
      </c>
      <c r="ES21">
        <v>2.9987900000000001</v>
      </c>
      <c r="ET21">
        <v>2.6941999999999999</v>
      </c>
      <c r="EU21">
        <v>9.5295000000000005E-2</v>
      </c>
      <c r="EV21">
        <v>0.10166600000000001</v>
      </c>
      <c r="EW21">
        <v>0.12967100000000001</v>
      </c>
      <c r="EX21">
        <v>0.119362</v>
      </c>
      <c r="EY21">
        <v>28483.5</v>
      </c>
      <c r="EZ21">
        <v>31964.400000000001</v>
      </c>
      <c r="FA21">
        <v>27512</v>
      </c>
      <c r="FB21">
        <v>30808.2</v>
      </c>
      <c r="FC21">
        <v>33582.199999999997</v>
      </c>
      <c r="FD21">
        <v>37331.5</v>
      </c>
      <c r="FE21">
        <v>40655.800000000003</v>
      </c>
      <c r="FF21">
        <v>45377</v>
      </c>
      <c r="FG21">
        <v>1.9533799999999999</v>
      </c>
      <c r="FH21">
        <v>1.9741</v>
      </c>
      <c r="FI21">
        <v>5.5372699999999997E-2</v>
      </c>
      <c r="FJ21">
        <v>0</v>
      </c>
      <c r="FK21">
        <v>25.857299999999999</v>
      </c>
      <c r="FL21">
        <v>999.9</v>
      </c>
      <c r="FM21">
        <v>70.046000000000006</v>
      </c>
      <c r="FN21">
        <v>30.504000000000001</v>
      </c>
      <c r="FO21">
        <v>30.15</v>
      </c>
      <c r="FP21">
        <v>61.380299999999998</v>
      </c>
      <c r="FQ21">
        <v>35.697099999999999</v>
      </c>
      <c r="FR21">
        <v>1</v>
      </c>
      <c r="FS21">
        <v>4.8932900000000001E-2</v>
      </c>
      <c r="FT21">
        <v>5.3322399999999999E-2</v>
      </c>
      <c r="FU21">
        <v>20.2029</v>
      </c>
      <c r="FV21">
        <v>5.2237299999999998</v>
      </c>
      <c r="FW21">
        <v>12.027900000000001</v>
      </c>
      <c r="FX21">
        <v>4.9598000000000004</v>
      </c>
      <c r="FY21">
        <v>3.3017500000000002</v>
      </c>
      <c r="FZ21">
        <v>9178</v>
      </c>
      <c r="GA21">
        <v>9999</v>
      </c>
      <c r="GB21">
        <v>999.9</v>
      </c>
      <c r="GC21">
        <v>9999</v>
      </c>
      <c r="GD21">
        <v>1.87988</v>
      </c>
      <c r="GE21">
        <v>1.8766799999999999</v>
      </c>
      <c r="GF21">
        <v>1.87896</v>
      </c>
      <c r="GG21">
        <v>1.8787700000000001</v>
      </c>
      <c r="GH21">
        <v>1.8801099999999999</v>
      </c>
      <c r="GI21">
        <v>1.87317</v>
      </c>
      <c r="GJ21">
        <v>1.8807700000000001</v>
      </c>
      <c r="GK21">
        <v>1.8748499999999999</v>
      </c>
      <c r="GL21">
        <v>5</v>
      </c>
      <c r="GM21">
        <v>0</v>
      </c>
      <c r="GN21">
        <v>0</v>
      </c>
      <c r="GO21">
        <v>0</v>
      </c>
      <c r="GP21" t="s">
        <v>362</v>
      </c>
      <c r="GQ21" t="s">
        <v>363</v>
      </c>
      <c r="GR21" t="s">
        <v>364</v>
      </c>
      <c r="GS21" t="s">
        <v>364</v>
      </c>
      <c r="GT21" t="s">
        <v>364</v>
      </c>
      <c r="GU21" t="s">
        <v>364</v>
      </c>
      <c r="GV21">
        <v>0</v>
      </c>
      <c r="GW21">
        <v>100</v>
      </c>
      <c r="GX21">
        <v>100</v>
      </c>
      <c r="GY21">
        <v>-8.5999999999999993E-2</v>
      </c>
      <c r="GZ21">
        <v>0.24909999999999999</v>
      </c>
      <c r="HA21">
        <v>-8.6000000000012705E-2</v>
      </c>
      <c r="HB21">
        <v>0</v>
      </c>
      <c r="HC21">
        <v>0</v>
      </c>
      <c r="HD21">
        <v>0</v>
      </c>
      <c r="HE21">
        <v>0.24908000000000599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0.7</v>
      </c>
      <c r="HN21">
        <v>0.4</v>
      </c>
      <c r="HO21">
        <v>2</v>
      </c>
      <c r="HP21">
        <v>502.488</v>
      </c>
      <c r="HQ21">
        <v>499.42599999999999</v>
      </c>
      <c r="HR21">
        <v>25.071000000000002</v>
      </c>
      <c r="HS21">
        <v>28.115300000000001</v>
      </c>
      <c r="HT21">
        <v>29.9999</v>
      </c>
      <c r="HU21">
        <v>28.0275</v>
      </c>
      <c r="HV21">
        <v>28.049499999999998</v>
      </c>
      <c r="HW21">
        <v>20.698</v>
      </c>
      <c r="HX21">
        <v>20.05</v>
      </c>
      <c r="HY21">
        <v>95.7</v>
      </c>
      <c r="HZ21">
        <v>25.166499999999999</v>
      </c>
      <c r="IA21">
        <v>400</v>
      </c>
      <c r="IB21">
        <v>0</v>
      </c>
      <c r="IC21">
        <v>104.66200000000001</v>
      </c>
      <c r="ID21">
        <v>101.33499999999999</v>
      </c>
    </row>
    <row r="22" spans="1:248" x14ac:dyDescent="0.35">
      <c r="A22">
        <v>5</v>
      </c>
      <c r="B22">
        <v>1599669290</v>
      </c>
      <c r="C22">
        <v>2150.4000000953702</v>
      </c>
      <c r="D22" t="s">
        <v>382</v>
      </c>
      <c r="E22" t="s">
        <v>383</v>
      </c>
      <c r="F22">
        <v>1599669290</v>
      </c>
      <c r="G22">
        <f t="shared" si="0"/>
        <v>3.6825846590089069E-3</v>
      </c>
      <c r="H22">
        <f t="shared" si="1"/>
        <v>21.90914167228545</v>
      </c>
      <c r="I22">
        <f t="shared" si="2"/>
        <v>372.09197561705281</v>
      </c>
      <c r="J22">
        <f t="shared" si="3"/>
        <v>341.93275295290687</v>
      </c>
      <c r="K22">
        <f t="shared" si="4"/>
        <v>34.86928968325595</v>
      </c>
      <c r="L22">
        <f t="shared" si="5"/>
        <v>37.944837909087241</v>
      </c>
      <c r="M22">
        <f t="shared" si="6"/>
        <v>1.6435257963183203</v>
      </c>
      <c r="N22">
        <f t="shared" si="7"/>
        <v>2.2908542599228019</v>
      </c>
      <c r="O22">
        <f t="shared" si="8"/>
        <v>1.1832987733050426</v>
      </c>
      <c r="P22">
        <f t="shared" si="9"/>
        <v>0.77004205932956471</v>
      </c>
      <c r="Q22">
        <f t="shared" si="10"/>
        <v>113.93689256481795</v>
      </c>
      <c r="R22">
        <f t="shared" si="11"/>
        <v>27.060599115761161</v>
      </c>
      <c r="S22">
        <f t="shared" si="12"/>
        <v>26.743500000000001</v>
      </c>
      <c r="T22">
        <f t="shared" si="13"/>
        <v>3.5255933078730015</v>
      </c>
      <c r="U22">
        <f t="shared" si="14"/>
        <v>87.746333542506065</v>
      </c>
      <c r="V22">
        <f t="shared" si="15"/>
        <v>3.2187216773647997</v>
      </c>
      <c r="W22">
        <f t="shared" si="16"/>
        <v>3.6682121604609121</v>
      </c>
      <c r="X22">
        <f t="shared" si="17"/>
        <v>0.30687163050820176</v>
      </c>
      <c r="Y22">
        <f t="shared" si="18"/>
        <v>-162.4019834622928</v>
      </c>
      <c r="Z22">
        <f t="shared" si="19"/>
        <v>83.439663752063225</v>
      </c>
      <c r="AA22">
        <f t="shared" si="20"/>
        <v>7.8669001896388364</v>
      </c>
      <c r="AB22">
        <f t="shared" si="21"/>
        <v>42.841473044227214</v>
      </c>
      <c r="AC22">
        <v>16</v>
      </c>
      <c r="AD22">
        <v>3</v>
      </c>
      <c r="AE22">
        <f t="shared" si="22"/>
        <v>1.0005945711623585</v>
      </c>
      <c r="AF22">
        <f t="shared" si="23"/>
        <v>5.9457116235850371E-2</v>
      </c>
      <c r="AG22">
        <f t="shared" si="24"/>
        <v>53852.302809607376</v>
      </c>
      <c r="AH22" t="s">
        <v>360</v>
      </c>
      <c r="AI22">
        <v>10229.200000000001</v>
      </c>
      <c r="AJ22">
        <v>729.15192307692303</v>
      </c>
      <c r="AK22">
        <v>3672.62</v>
      </c>
      <c r="AL22">
        <f t="shared" si="25"/>
        <v>2943.4680769230768</v>
      </c>
      <c r="AM22">
        <f t="shared" si="26"/>
        <v>0.8014627369352334</v>
      </c>
      <c r="AN22">
        <v>-1.4162062876747199</v>
      </c>
      <c r="AO22" t="s">
        <v>384</v>
      </c>
      <c r="AP22">
        <v>10255</v>
      </c>
      <c r="AQ22">
        <v>1009.63038461538</v>
      </c>
      <c r="AR22">
        <v>2283.39</v>
      </c>
      <c r="AS22">
        <f t="shared" si="27"/>
        <v>0.55783708231384921</v>
      </c>
      <c r="AT22">
        <v>0.5</v>
      </c>
      <c r="AU22">
        <f t="shared" si="28"/>
        <v>589.13429182985601</v>
      </c>
      <c r="AV22">
        <f t="shared" si="29"/>
        <v>21.90914167228545</v>
      </c>
      <c r="AW22">
        <f t="shared" si="30"/>
        <v>164.32047722270133</v>
      </c>
      <c r="AX22">
        <f t="shared" si="31"/>
        <v>0.68806467576717079</v>
      </c>
      <c r="AY22">
        <f t="shared" si="32"/>
        <v>3.9592582342323761E-2</v>
      </c>
      <c r="AZ22">
        <f t="shared" si="33"/>
        <v>0.60840679866339087</v>
      </c>
      <c r="BA22" t="s">
        <v>385</v>
      </c>
      <c r="BB22">
        <v>712.27</v>
      </c>
      <c r="BC22">
        <f t="shared" si="34"/>
        <v>1571.12</v>
      </c>
      <c r="BD22">
        <f t="shared" si="35"/>
        <v>0.81073349927734351</v>
      </c>
      <c r="BE22">
        <f t="shared" si="36"/>
        <v>0.46927897039201449</v>
      </c>
      <c r="BF22">
        <f t="shared" si="37"/>
        <v>0.81953957652760645</v>
      </c>
      <c r="BG22">
        <f t="shared" si="38"/>
        <v>0.47197046602666637</v>
      </c>
      <c r="BH22">
        <f t="shared" si="39"/>
        <v>0.57195302194699504</v>
      </c>
      <c r="BI22">
        <f t="shared" si="40"/>
        <v>0.42804697805300496</v>
      </c>
      <c r="BJ22">
        <f t="shared" si="41"/>
        <v>699.93499999999995</v>
      </c>
      <c r="BK22">
        <f t="shared" si="42"/>
        <v>589.13429182985601</v>
      </c>
      <c r="BL22">
        <f t="shared" si="43"/>
        <v>0.84169857462458086</v>
      </c>
      <c r="BM22">
        <f t="shared" si="44"/>
        <v>0.19339714924916188</v>
      </c>
      <c r="BN22">
        <v>1599669290</v>
      </c>
      <c r="BO22">
        <v>372.09199999999998</v>
      </c>
      <c r="BP22">
        <v>400.01299999999998</v>
      </c>
      <c r="BQ22">
        <v>31.563199999999998</v>
      </c>
      <c r="BR22">
        <v>27.286000000000001</v>
      </c>
      <c r="BS22">
        <v>372.19499999999999</v>
      </c>
      <c r="BT22">
        <v>31.311299999999999</v>
      </c>
      <c r="BU22">
        <v>499.976</v>
      </c>
      <c r="BV22">
        <v>101.877</v>
      </c>
      <c r="BW22">
        <v>0.100039</v>
      </c>
      <c r="BX22">
        <v>27.4191</v>
      </c>
      <c r="BY22">
        <v>26.743500000000001</v>
      </c>
      <c r="BZ22">
        <v>999.9</v>
      </c>
      <c r="CA22">
        <v>0</v>
      </c>
      <c r="CB22">
        <v>0</v>
      </c>
      <c r="CC22">
        <v>10011.200000000001</v>
      </c>
      <c r="CD22">
        <v>0</v>
      </c>
      <c r="CE22">
        <v>10.671900000000001</v>
      </c>
      <c r="CF22">
        <v>-27.9209</v>
      </c>
      <c r="CG22">
        <v>384.22</v>
      </c>
      <c r="CH22">
        <v>411.23399999999998</v>
      </c>
      <c r="CI22">
        <v>4.2772300000000003</v>
      </c>
      <c r="CJ22">
        <v>400.01299999999998</v>
      </c>
      <c r="CK22">
        <v>27.286000000000001</v>
      </c>
      <c r="CL22">
        <v>3.21557</v>
      </c>
      <c r="CM22">
        <v>2.77982</v>
      </c>
      <c r="CN22">
        <v>25.188400000000001</v>
      </c>
      <c r="CO22">
        <v>22.764700000000001</v>
      </c>
      <c r="CP22">
        <v>699.93499999999995</v>
      </c>
      <c r="CQ22">
        <v>0.94298000000000004</v>
      </c>
      <c r="CR22">
        <v>5.7020099999999997E-2</v>
      </c>
      <c r="CS22">
        <v>0</v>
      </c>
      <c r="CT22">
        <v>1011.36</v>
      </c>
      <c r="CU22">
        <v>4.9998100000000001</v>
      </c>
      <c r="CV22">
        <v>7363.53</v>
      </c>
      <c r="CW22">
        <v>5847.92</v>
      </c>
      <c r="CX22">
        <v>43.436999999999998</v>
      </c>
      <c r="CY22">
        <v>45.811999999999998</v>
      </c>
      <c r="CZ22">
        <v>45</v>
      </c>
      <c r="DA22">
        <v>45</v>
      </c>
      <c r="DB22">
        <v>45.625</v>
      </c>
      <c r="DC22">
        <v>655.30999999999995</v>
      </c>
      <c r="DD22">
        <v>39.630000000000003</v>
      </c>
      <c r="DE22">
        <v>0</v>
      </c>
      <c r="DF22">
        <v>119.90000009536701</v>
      </c>
      <c r="DG22">
        <v>0</v>
      </c>
      <c r="DH22">
        <v>1009.63038461538</v>
      </c>
      <c r="DI22">
        <v>14.477606849829501</v>
      </c>
      <c r="DJ22">
        <v>97.507350511065198</v>
      </c>
      <c r="DK22">
        <v>7352.6919230769199</v>
      </c>
      <c r="DL22">
        <v>15</v>
      </c>
      <c r="DM22">
        <v>1599669235</v>
      </c>
      <c r="DN22" t="s">
        <v>386</v>
      </c>
      <c r="DO22">
        <v>1599669219</v>
      </c>
      <c r="DP22">
        <v>1599669235</v>
      </c>
      <c r="DQ22">
        <v>34</v>
      </c>
      <c r="DR22">
        <v>-1.6E-2</v>
      </c>
      <c r="DS22">
        <v>3.0000000000000001E-3</v>
      </c>
      <c r="DT22">
        <v>-0.10199999999999999</v>
      </c>
      <c r="DU22">
        <v>0.252</v>
      </c>
      <c r="DV22">
        <v>400</v>
      </c>
      <c r="DW22">
        <v>27</v>
      </c>
      <c r="DX22">
        <v>0.08</v>
      </c>
      <c r="DY22">
        <v>0.02</v>
      </c>
      <c r="DZ22">
        <v>400.00187804877999</v>
      </c>
      <c r="EA22">
        <v>5.5337979095215199E-2</v>
      </c>
      <c r="EB22">
        <v>1.9475056118708901E-2</v>
      </c>
      <c r="EC22">
        <v>1</v>
      </c>
      <c r="ED22">
        <v>372.10535483871001</v>
      </c>
      <c r="EE22">
        <v>-0.31441935483968603</v>
      </c>
      <c r="EF22">
        <v>2.8501893980184701E-2</v>
      </c>
      <c r="EG22">
        <v>1</v>
      </c>
      <c r="EH22">
        <v>27.281280487804899</v>
      </c>
      <c r="EI22">
        <v>4.6189547038375502E-2</v>
      </c>
      <c r="EJ22">
        <v>4.6802761807290096E-3</v>
      </c>
      <c r="EK22">
        <v>1</v>
      </c>
      <c r="EL22">
        <v>31.4024731707317</v>
      </c>
      <c r="EM22">
        <v>1.2594397212542301</v>
      </c>
      <c r="EN22">
        <v>0.12727816478646201</v>
      </c>
      <c r="EO22">
        <v>0</v>
      </c>
      <c r="EP22">
        <v>3</v>
      </c>
      <c r="EQ22">
        <v>4</v>
      </c>
      <c r="ER22" t="s">
        <v>387</v>
      </c>
      <c r="ES22">
        <v>2.9987699999999999</v>
      </c>
      <c r="ET22">
        <v>2.6942499999999998</v>
      </c>
      <c r="EU22">
        <v>9.5723500000000003E-2</v>
      </c>
      <c r="EV22">
        <v>0.101657</v>
      </c>
      <c r="EW22">
        <v>0.13275600000000001</v>
      </c>
      <c r="EX22">
        <v>0.119589</v>
      </c>
      <c r="EY22">
        <v>28466.9</v>
      </c>
      <c r="EZ22">
        <v>31961.9</v>
      </c>
      <c r="FA22">
        <v>27509.200000000001</v>
      </c>
      <c r="FB22">
        <v>30805.599999999999</v>
      </c>
      <c r="FC22">
        <v>33459.1</v>
      </c>
      <c r="FD22">
        <v>37318.9</v>
      </c>
      <c r="FE22">
        <v>40652.199999999997</v>
      </c>
      <c r="FF22">
        <v>45373.5</v>
      </c>
      <c r="FG22">
        <v>1.9547000000000001</v>
      </c>
      <c r="FH22">
        <v>1.9742500000000001</v>
      </c>
      <c r="FI22">
        <v>5.9574799999999997E-2</v>
      </c>
      <c r="FJ22">
        <v>0</v>
      </c>
      <c r="FK22">
        <v>25.768000000000001</v>
      </c>
      <c r="FL22">
        <v>999.9</v>
      </c>
      <c r="FM22">
        <v>70.12</v>
      </c>
      <c r="FN22">
        <v>30.545000000000002</v>
      </c>
      <c r="FO22">
        <v>30.2531</v>
      </c>
      <c r="FP22">
        <v>61.340299999999999</v>
      </c>
      <c r="FQ22">
        <v>35.741199999999999</v>
      </c>
      <c r="FR22">
        <v>1</v>
      </c>
      <c r="FS22">
        <v>5.24009E-2</v>
      </c>
      <c r="FT22">
        <v>0.54579</v>
      </c>
      <c r="FU22">
        <v>20.203900000000001</v>
      </c>
      <c r="FV22">
        <v>5.2226800000000004</v>
      </c>
      <c r="FW22">
        <v>12.027900000000001</v>
      </c>
      <c r="FX22">
        <v>4.9608999999999996</v>
      </c>
      <c r="FY22">
        <v>3.3018700000000001</v>
      </c>
      <c r="FZ22">
        <v>9180.4</v>
      </c>
      <c r="GA22">
        <v>9999</v>
      </c>
      <c r="GB22">
        <v>999.9</v>
      </c>
      <c r="GC22">
        <v>9999</v>
      </c>
      <c r="GD22">
        <v>1.87988</v>
      </c>
      <c r="GE22">
        <v>1.8767</v>
      </c>
      <c r="GF22">
        <v>1.87897</v>
      </c>
      <c r="GG22">
        <v>1.87879</v>
      </c>
      <c r="GH22">
        <v>1.88008</v>
      </c>
      <c r="GI22">
        <v>1.87317</v>
      </c>
      <c r="GJ22">
        <v>1.8807499999999999</v>
      </c>
      <c r="GK22">
        <v>1.8748499999999999</v>
      </c>
      <c r="GL22">
        <v>5</v>
      </c>
      <c r="GM22">
        <v>0</v>
      </c>
      <c r="GN22">
        <v>0</v>
      </c>
      <c r="GO22">
        <v>0</v>
      </c>
      <c r="GP22" t="s">
        <v>362</v>
      </c>
      <c r="GQ22" t="s">
        <v>363</v>
      </c>
      <c r="GR22" t="s">
        <v>364</v>
      </c>
      <c r="GS22" t="s">
        <v>364</v>
      </c>
      <c r="GT22" t="s">
        <v>364</v>
      </c>
      <c r="GU22" t="s">
        <v>364</v>
      </c>
      <c r="GV22">
        <v>0</v>
      </c>
      <c r="GW22">
        <v>100</v>
      </c>
      <c r="GX22">
        <v>100</v>
      </c>
      <c r="GY22">
        <v>-0.10299999999999999</v>
      </c>
      <c r="GZ22">
        <v>0.25190000000000001</v>
      </c>
      <c r="HA22">
        <v>-0.10235000000005801</v>
      </c>
      <c r="HB22">
        <v>0</v>
      </c>
      <c r="HC22">
        <v>0</v>
      </c>
      <c r="HD22">
        <v>0</v>
      </c>
      <c r="HE22">
        <v>0.251914999999997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1.2</v>
      </c>
      <c r="HN22">
        <v>0.9</v>
      </c>
      <c r="HO22">
        <v>2</v>
      </c>
      <c r="HP22">
        <v>503.59100000000001</v>
      </c>
      <c r="HQ22">
        <v>499.70100000000002</v>
      </c>
      <c r="HR22">
        <v>25.693999999999999</v>
      </c>
      <c r="HS22">
        <v>28.144600000000001</v>
      </c>
      <c r="HT22">
        <v>30.000399999999999</v>
      </c>
      <c r="HU22">
        <v>28.051200000000001</v>
      </c>
      <c r="HV22">
        <v>28.0685</v>
      </c>
      <c r="HW22">
        <v>20.698899999999998</v>
      </c>
      <c r="HX22">
        <v>20.05</v>
      </c>
      <c r="HY22">
        <v>95.7</v>
      </c>
      <c r="HZ22">
        <v>25.688400000000001</v>
      </c>
      <c r="IA22">
        <v>400</v>
      </c>
      <c r="IB22">
        <v>0</v>
      </c>
      <c r="IC22">
        <v>104.652</v>
      </c>
      <c r="ID22">
        <v>101.327</v>
      </c>
    </row>
    <row r="23" spans="1:248" x14ac:dyDescent="0.35">
      <c r="A23">
        <v>6</v>
      </c>
      <c r="B23">
        <v>1599669410.5</v>
      </c>
      <c r="C23">
        <v>2270.9000000953702</v>
      </c>
      <c r="D23" t="s">
        <v>388</v>
      </c>
      <c r="E23" t="s">
        <v>389</v>
      </c>
      <c r="F23">
        <v>1599669410.5</v>
      </c>
      <c r="G23">
        <f t="shared" si="0"/>
        <v>2.9180172225272741E-3</v>
      </c>
      <c r="H23">
        <f t="shared" si="1"/>
        <v>18.664643367384489</v>
      </c>
      <c r="I23">
        <f t="shared" si="2"/>
        <v>376.26197905105965</v>
      </c>
      <c r="J23">
        <f t="shared" si="3"/>
        <v>328.59504918500852</v>
      </c>
      <c r="K23">
        <f t="shared" si="4"/>
        <v>33.510468797878914</v>
      </c>
      <c r="L23">
        <f t="shared" si="5"/>
        <v>38.371592451229027</v>
      </c>
      <c r="M23">
        <f t="shared" si="6"/>
        <v>0.76519543477090135</v>
      </c>
      <c r="N23">
        <f t="shared" si="7"/>
        <v>2.2835810277882946</v>
      </c>
      <c r="O23">
        <f t="shared" si="8"/>
        <v>0.64641876390316511</v>
      </c>
      <c r="P23">
        <f t="shared" si="9"/>
        <v>0.41313833084341739</v>
      </c>
      <c r="Q23">
        <f t="shared" si="10"/>
        <v>90.033829057688791</v>
      </c>
      <c r="R23">
        <f t="shared" si="11"/>
        <v>26.89420613795248</v>
      </c>
      <c r="S23">
        <f t="shared" si="12"/>
        <v>26.356100000000001</v>
      </c>
      <c r="T23">
        <f t="shared" si="13"/>
        <v>3.4460171631170708</v>
      </c>
      <c r="U23">
        <f t="shared" si="14"/>
        <v>82.938669024830403</v>
      </c>
      <c r="V23">
        <f t="shared" si="15"/>
        <v>3.0002111631036001</v>
      </c>
      <c r="W23">
        <f t="shared" si="16"/>
        <v>3.6173852298080513</v>
      </c>
      <c r="X23">
        <f t="shared" si="17"/>
        <v>0.4458060000134707</v>
      </c>
      <c r="Y23">
        <f t="shared" si="18"/>
        <v>-128.6845595134528</v>
      </c>
      <c r="Z23">
        <f t="shared" si="19"/>
        <v>101.55543556331403</v>
      </c>
      <c r="AA23">
        <f t="shared" si="20"/>
        <v>9.5754011786223892</v>
      </c>
      <c r="AB23">
        <f t="shared" si="21"/>
        <v>72.480106286172415</v>
      </c>
      <c r="AC23">
        <v>17</v>
      </c>
      <c r="AD23">
        <v>3</v>
      </c>
      <c r="AE23">
        <f t="shared" si="22"/>
        <v>1.0006341151914782</v>
      </c>
      <c r="AF23">
        <f t="shared" si="23"/>
        <v>6.3411519147815731E-2</v>
      </c>
      <c r="AG23">
        <f t="shared" si="24"/>
        <v>53652.018393066326</v>
      </c>
      <c r="AH23" t="s">
        <v>360</v>
      </c>
      <c r="AI23">
        <v>10229.200000000001</v>
      </c>
      <c r="AJ23">
        <v>729.15192307692303</v>
      </c>
      <c r="AK23">
        <v>3672.62</v>
      </c>
      <c r="AL23">
        <f t="shared" si="25"/>
        <v>2943.4680769230768</v>
      </c>
      <c r="AM23">
        <f t="shared" si="26"/>
        <v>0.8014627369352334</v>
      </c>
      <c r="AN23">
        <v>-1.4162062876747199</v>
      </c>
      <c r="AO23" t="s">
        <v>390</v>
      </c>
      <c r="AP23">
        <v>10259.200000000001</v>
      </c>
      <c r="AQ23">
        <v>992.83199999999999</v>
      </c>
      <c r="AR23">
        <v>2486.04</v>
      </c>
      <c r="AS23">
        <f t="shared" si="27"/>
        <v>0.60063715788965588</v>
      </c>
      <c r="AT23">
        <v>0.5</v>
      </c>
      <c r="AU23">
        <f t="shared" si="28"/>
        <v>463.2855004120795</v>
      </c>
      <c r="AV23">
        <f t="shared" si="29"/>
        <v>18.664643367384489</v>
      </c>
      <c r="AW23">
        <f t="shared" si="30"/>
        <v>139.13324312949922</v>
      </c>
      <c r="AX23">
        <f t="shared" si="31"/>
        <v>0.70461859020771989</v>
      </c>
      <c r="AY23">
        <f t="shared" si="32"/>
        <v>4.3344438013272278E-2</v>
      </c>
      <c r="AZ23">
        <f t="shared" si="33"/>
        <v>0.47729722771958616</v>
      </c>
      <c r="BA23" t="s">
        <v>391</v>
      </c>
      <c r="BB23">
        <v>734.33</v>
      </c>
      <c r="BC23">
        <f t="shared" si="34"/>
        <v>1751.71</v>
      </c>
      <c r="BD23">
        <f t="shared" si="35"/>
        <v>0.85242876960227443</v>
      </c>
      <c r="BE23">
        <f t="shared" si="36"/>
        <v>0.40383352221870544</v>
      </c>
      <c r="BF23">
        <f t="shared" si="37"/>
        <v>0.84991640595292084</v>
      </c>
      <c r="BG23">
        <f t="shared" si="38"/>
        <v>0.40312310818073449</v>
      </c>
      <c r="BH23">
        <f t="shared" si="39"/>
        <v>0.63048332284015651</v>
      </c>
      <c r="BI23">
        <f t="shared" si="40"/>
        <v>0.36951667715984349</v>
      </c>
      <c r="BJ23">
        <f t="shared" si="41"/>
        <v>550.11</v>
      </c>
      <c r="BK23">
        <f t="shared" si="42"/>
        <v>463.2855004120795</v>
      </c>
      <c r="BL23">
        <f t="shared" si="43"/>
        <v>0.84216883970856649</v>
      </c>
      <c r="BM23">
        <f t="shared" si="44"/>
        <v>0.19433767941713309</v>
      </c>
      <c r="BN23">
        <v>1599669410.5</v>
      </c>
      <c r="BO23">
        <v>376.262</v>
      </c>
      <c r="BP23">
        <v>399.96300000000002</v>
      </c>
      <c r="BQ23">
        <v>29.4193</v>
      </c>
      <c r="BR23">
        <v>26.0229</v>
      </c>
      <c r="BS23">
        <v>376.35399999999998</v>
      </c>
      <c r="BT23">
        <v>29.170500000000001</v>
      </c>
      <c r="BU23">
        <v>499.99799999999999</v>
      </c>
      <c r="BV23">
        <v>101.881</v>
      </c>
      <c r="BW23">
        <v>0.100052</v>
      </c>
      <c r="BX23">
        <v>27.181000000000001</v>
      </c>
      <c r="BY23">
        <v>26.356100000000001</v>
      </c>
      <c r="BZ23">
        <v>999.9</v>
      </c>
      <c r="CA23">
        <v>0</v>
      </c>
      <c r="CB23">
        <v>0</v>
      </c>
      <c r="CC23">
        <v>9963.75</v>
      </c>
      <c r="CD23">
        <v>0</v>
      </c>
      <c r="CE23">
        <v>10.9185</v>
      </c>
      <c r="CF23">
        <v>-23.700900000000001</v>
      </c>
      <c r="CG23">
        <v>387.66699999999997</v>
      </c>
      <c r="CH23">
        <v>410.649</v>
      </c>
      <c r="CI23">
        <v>3.3964599999999998</v>
      </c>
      <c r="CJ23">
        <v>399.96300000000002</v>
      </c>
      <c r="CK23">
        <v>26.0229</v>
      </c>
      <c r="CL23">
        <v>2.9972799999999999</v>
      </c>
      <c r="CM23">
        <v>2.65124</v>
      </c>
      <c r="CN23">
        <v>24.012799999999999</v>
      </c>
      <c r="CO23">
        <v>21.986000000000001</v>
      </c>
      <c r="CP23">
        <v>550.11</v>
      </c>
      <c r="CQ23">
        <v>0.927037</v>
      </c>
      <c r="CR23">
        <v>7.2963299999999995E-2</v>
      </c>
      <c r="CS23">
        <v>0</v>
      </c>
      <c r="CT23">
        <v>993.11099999999999</v>
      </c>
      <c r="CU23">
        <v>4.9998100000000001</v>
      </c>
      <c r="CV23">
        <v>5686.6</v>
      </c>
      <c r="CW23">
        <v>4566.54</v>
      </c>
      <c r="CX23">
        <v>43</v>
      </c>
      <c r="CY23">
        <v>45.625</v>
      </c>
      <c r="CZ23">
        <v>44.75</v>
      </c>
      <c r="DA23">
        <v>44.811999999999998</v>
      </c>
      <c r="DB23">
        <v>45.311999999999998</v>
      </c>
      <c r="DC23">
        <v>505.34</v>
      </c>
      <c r="DD23">
        <v>39.770000000000003</v>
      </c>
      <c r="DE23">
        <v>0</v>
      </c>
      <c r="DF23">
        <v>119.90000009536701</v>
      </c>
      <c r="DG23">
        <v>0</v>
      </c>
      <c r="DH23">
        <v>992.83199999999999</v>
      </c>
      <c r="DI23">
        <v>-1.45305981728665</v>
      </c>
      <c r="DJ23">
        <v>-8.1962394149911297</v>
      </c>
      <c r="DK23">
        <v>5683.8207692307697</v>
      </c>
      <c r="DL23">
        <v>15</v>
      </c>
      <c r="DM23">
        <v>1599669346.5</v>
      </c>
      <c r="DN23" t="s">
        <v>392</v>
      </c>
      <c r="DO23">
        <v>1599669338.5</v>
      </c>
      <c r="DP23">
        <v>1599669346.5</v>
      </c>
      <c r="DQ23">
        <v>35</v>
      </c>
      <c r="DR23">
        <v>0.01</v>
      </c>
      <c r="DS23">
        <v>-3.0000000000000001E-3</v>
      </c>
      <c r="DT23">
        <v>-9.1999999999999998E-2</v>
      </c>
      <c r="DU23">
        <v>0.249</v>
      </c>
      <c r="DV23">
        <v>400</v>
      </c>
      <c r="DW23">
        <v>27</v>
      </c>
      <c r="DX23">
        <v>0.03</v>
      </c>
      <c r="DY23">
        <v>0.02</v>
      </c>
      <c r="DZ23">
        <v>400.33329268292698</v>
      </c>
      <c r="EA23">
        <v>-4.8094703832748902</v>
      </c>
      <c r="EB23">
        <v>0.58293129093097795</v>
      </c>
      <c r="EC23">
        <v>0</v>
      </c>
      <c r="ED23">
        <v>379.45764516128997</v>
      </c>
      <c r="EE23">
        <v>-34.9894354838721</v>
      </c>
      <c r="EF23">
        <v>2.7266480136274498</v>
      </c>
      <c r="EG23">
        <v>0</v>
      </c>
      <c r="EH23">
        <v>25.692951219512199</v>
      </c>
      <c r="EI23">
        <v>2.17325853658543</v>
      </c>
      <c r="EJ23">
        <v>0.217391611481251</v>
      </c>
      <c r="EK23">
        <v>0</v>
      </c>
      <c r="EL23">
        <v>29.452460975609799</v>
      </c>
      <c r="EM23">
        <v>-0.448708013937205</v>
      </c>
      <c r="EN23">
        <v>4.6728201533553601E-2</v>
      </c>
      <c r="EO23">
        <v>1</v>
      </c>
      <c r="EP23">
        <v>1</v>
      </c>
      <c r="EQ23">
        <v>4</v>
      </c>
      <c r="ER23" t="s">
        <v>370</v>
      </c>
      <c r="ES23">
        <v>2.9988199999999998</v>
      </c>
      <c r="ET23">
        <v>2.6942599999999999</v>
      </c>
      <c r="EU23">
        <v>9.6543500000000004E-2</v>
      </c>
      <c r="EV23">
        <v>0.101636</v>
      </c>
      <c r="EW23">
        <v>0.126414</v>
      </c>
      <c r="EX23">
        <v>0.11573</v>
      </c>
      <c r="EY23">
        <v>28440.6</v>
      </c>
      <c r="EZ23">
        <v>31960</v>
      </c>
      <c r="FA23">
        <v>27508.7</v>
      </c>
      <c r="FB23">
        <v>30803</v>
      </c>
      <c r="FC23">
        <v>33705.9</v>
      </c>
      <c r="FD23">
        <v>37479.4</v>
      </c>
      <c r="FE23">
        <v>40652</v>
      </c>
      <c r="FF23">
        <v>45369.7</v>
      </c>
      <c r="FG23">
        <v>1.95275</v>
      </c>
      <c r="FH23">
        <v>1.9713700000000001</v>
      </c>
      <c r="FI23">
        <v>3.9923899999999998E-2</v>
      </c>
      <c r="FJ23">
        <v>0</v>
      </c>
      <c r="FK23">
        <v>25.702200000000001</v>
      </c>
      <c r="FL23">
        <v>999.9</v>
      </c>
      <c r="FM23">
        <v>68.569000000000003</v>
      </c>
      <c r="FN23">
        <v>30.555</v>
      </c>
      <c r="FO23">
        <v>29.600200000000001</v>
      </c>
      <c r="FP23">
        <v>61.730400000000003</v>
      </c>
      <c r="FQ23">
        <v>35.761200000000002</v>
      </c>
      <c r="FR23">
        <v>1</v>
      </c>
      <c r="FS23">
        <v>5.6044200000000002E-2</v>
      </c>
      <c r="FT23">
        <v>1.5266299999999999</v>
      </c>
      <c r="FU23">
        <v>20.198699999999999</v>
      </c>
      <c r="FV23">
        <v>5.2217799999999999</v>
      </c>
      <c r="FW23">
        <v>12.027900000000001</v>
      </c>
      <c r="FX23">
        <v>4.9596999999999998</v>
      </c>
      <c r="FY23">
        <v>3.30185</v>
      </c>
      <c r="FZ23">
        <v>9183</v>
      </c>
      <c r="GA23">
        <v>9999</v>
      </c>
      <c r="GB23">
        <v>999.9</v>
      </c>
      <c r="GC23">
        <v>9999</v>
      </c>
      <c r="GD23">
        <v>1.87988</v>
      </c>
      <c r="GE23">
        <v>1.8766799999999999</v>
      </c>
      <c r="GF23">
        <v>1.87893</v>
      </c>
      <c r="GG23">
        <v>1.8787799999999999</v>
      </c>
      <c r="GH23">
        <v>1.8800699999999999</v>
      </c>
      <c r="GI23">
        <v>1.87317</v>
      </c>
      <c r="GJ23">
        <v>1.8807100000000001</v>
      </c>
      <c r="GK23">
        <v>1.8748400000000001</v>
      </c>
      <c r="GL23">
        <v>5</v>
      </c>
      <c r="GM23">
        <v>0</v>
      </c>
      <c r="GN23">
        <v>0</v>
      </c>
      <c r="GO23">
        <v>0</v>
      </c>
      <c r="GP23" t="s">
        <v>362</v>
      </c>
      <c r="GQ23" t="s">
        <v>363</v>
      </c>
      <c r="GR23" t="s">
        <v>364</v>
      </c>
      <c r="GS23" t="s">
        <v>364</v>
      </c>
      <c r="GT23" t="s">
        <v>364</v>
      </c>
      <c r="GU23" t="s">
        <v>364</v>
      </c>
      <c r="GV23">
        <v>0</v>
      </c>
      <c r="GW23">
        <v>100</v>
      </c>
      <c r="GX23">
        <v>100</v>
      </c>
      <c r="GY23">
        <v>-9.1999999999999998E-2</v>
      </c>
      <c r="GZ23">
        <v>0.24879999999999999</v>
      </c>
      <c r="HA23">
        <v>-9.2049999999972001E-2</v>
      </c>
      <c r="HB23">
        <v>0</v>
      </c>
      <c r="HC23">
        <v>0</v>
      </c>
      <c r="HD23">
        <v>0</v>
      </c>
      <c r="HE23">
        <v>0.24887499999999099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1.2</v>
      </c>
      <c r="HN23">
        <v>1.1000000000000001</v>
      </c>
      <c r="HO23">
        <v>2</v>
      </c>
      <c r="HP23">
        <v>502.47500000000002</v>
      </c>
      <c r="HQ23">
        <v>497.89499999999998</v>
      </c>
      <c r="HR23">
        <v>24.5609</v>
      </c>
      <c r="HS23">
        <v>28.1675</v>
      </c>
      <c r="HT23">
        <v>29.9999</v>
      </c>
      <c r="HU23">
        <v>28.072500000000002</v>
      </c>
      <c r="HV23">
        <v>28.082799999999999</v>
      </c>
      <c r="HW23">
        <v>20.681799999999999</v>
      </c>
      <c r="HX23">
        <v>20.05</v>
      </c>
      <c r="HY23">
        <v>95.7</v>
      </c>
      <c r="HZ23">
        <v>24.5456</v>
      </c>
      <c r="IA23">
        <v>400</v>
      </c>
      <c r="IB23">
        <v>0</v>
      </c>
      <c r="IC23">
        <v>104.651</v>
      </c>
      <c r="ID23">
        <v>101.319</v>
      </c>
    </row>
    <row r="24" spans="1:248" x14ac:dyDescent="0.35">
      <c r="A24">
        <v>7</v>
      </c>
      <c r="B24">
        <v>1599669486.5</v>
      </c>
      <c r="C24">
        <v>2346.9000000953702</v>
      </c>
      <c r="D24" t="s">
        <v>393</v>
      </c>
      <c r="E24" t="s">
        <v>394</v>
      </c>
      <c r="F24">
        <v>1599669486.5</v>
      </c>
      <c r="G24">
        <f t="shared" si="0"/>
        <v>2.5907169342580549E-3</v>
      </c>
      <c r="H24">
        <f t="shared" si="1"/>
        <v>15.241129032271701</v>
      </c>
      <c r="I24">
        <f t="shared" si="2"/>
        <v>380.55398297749338</v>
      </c>
      <c r="J24">
        <f t="shared" si="3"/>
        <v>343.61863385956258</v>
      </c>
      <c r="K24">
        <f t="shared" si="4"/>
        <v>35.041162204186641</v>
      </c>
      <c r="L24">
        <f t="shared" si="5"/>
        <v>38.807714515312583</v>
      </c>
      <c r="M24">
        <f t="shared" si="6"/>
        <v>0.81878653519747058</v>
      </c>
      <c r="N24">
        <f t="shared" si="7"/>
        <v>2.2871940151417669</v>
      </c>
      <c r="O24">
        <f t="shared" si="8"/>
        <v>0.68451718998849842</v>
      </c>
      <c r="P24">
        <f t="shared" si="9"/>
        <v>0.43804086192595809</v>
      </c>
      <c r="Q24">
        <f t="shared" si="10"/>
        <v>66.067264186584893</v>
      </c>
      <c r="R24">
        <f t="shared" si="11"/>
        <v>26.736361747459952</v>
      </c>
      <c r="S24">
        <f t="shared" si="12"/>
        <v>26.2834</v>
      </c>
      <c r="T24">
        <f t="shared" si="13"/>
        <v>3.431259882891704</v>
      </c>
      <c r="U24">
        <f t="shared" si="14"/>
        <v>84.960236155272625</v>
      </c>
      <c r="V24">
        <f t="shared" si="15"/>
        <v>3.0575835154322499</v>
      </c>
      <c r="W24">
        <f t="shared" si="16"/>
        <v>3.5988406504005419</v>
      </c>
      <c r="X24">
        <f t="shared" si="17"/>
        <v>0.3736763674594541</v>
      </c>
      <c r="Y24">
        <f t="shared" si="18"/>
        <v>-114.25061680078022</v>
      </c>
      <c r="Z24">
        <f t="shared" si="19"/>
        <v>99.878835032901421</v>
      </c>
      <c r="AA24">
        <f t="shared" si="20"/>
        <v>9.3949021778256707</v>
      </c>
      <c r="AB24">
        <f t="shared" si="21"/>
        <v>61.090384596531763</v>
      </c>
      <c r="AC24">
        <v>17</v>
      </c>
      <c r="AD24">
        <v>3</v>
      </c>
      <c r="AE24">
        <f t="shared" si="22"/>
        <v>1.0006325071484825</v>
      </c>
      <c r="AF24">
        <f t="shared" si="23"/>
        <v>6.3250714848250844E-2</v>
      </c>
      <c r="AG24">
        <f t="shared" si="24"/>
        <v>53788.333182744813</v>
      </c>
      <c r="AH24" t="s">
        <v>360</v>
      </c>
      <c r="AI24">
        <v>10229.200000000001</v>
      </c>
      <c r="AJ24">
        <v>729.15192307692303</v>
      </c>
      <c r="AK24">
        <v>3672.62</v>
      </c>
      <c r="AL24">
        <f t="shared" si="25"/>
        <v>2943.4680769230768</v>
      </c>
      <c r="AM24">
        <f t="shared" si="26"/>
        <v>0.8014627369352334</v>
      </c>
      <c r="AN24">
        <v>-1.4162062876747199</v>
      </c>
      <c r="AO24" t="s">
        <v>395</v>
      </c>
      <c r="AP24">
        <v>10260.700000000001</v>
      </c>
      <c r="AQ24">
        <v>934.02192000000002</v>
      </c>
      <c r="AR24">
        <v>2597.37</v>
      </c>
      <c r="AS24">
        <f t="shared" si="27"/>
        <v>0.6403970477829497</v>
      </c>
      <c r="AT24">
        <v>0.5</v>
      </c>
      <c r="AU24">
        <f t="shared" si="28"/>
        <v>337.2076716759953</v>
      </c>
      <c r="AV24">
        <f t="shared" si="29"/>
        <v>15.241129032271701</v>
      </c>
      <c r="AW24">
        <f t="shared" si="30"/>
        <v>107.97339871553478</v>
      </c>
      <c r="AX24">
        <f t="shared" si="31"/>
        <v>0.71838051567547168</v>
      </c>
      <c r="AY24">
        <f t="shared" si="32"/>
        <v>4.9397853960901447E-2</v>
      </c>
      <c r="AZ24">
        <f t="shared" si="33"/>
        <v>0.41397644540438983</v>
      </c>
      <c r="BA24" t="s">
        <v>396</v>
      </c>
      <c r="BB24">
        <v>731.47</v>
      </c>
      <c r="BC24">
        <f t="shared" si="34"/>
        <v>1865.8999999999999</v>
      </c>
      <c r="BD24">
        <f t="shared" si="35"/>
        <v>0.8914454579559461</v>
      </c>
      <c r="BE24">
        <f t="shared" si="36"/>
        <v>0.36558829029461271</v>
      </c>
      <c r="BF24">
        <f t="shared" si="37"/>
        <v>0.89033935628088212</v>
      </c>
      <c r="BG24">
        <f t="shared" si="38"/>
        <v>0.36530037761578216</v>
      </c>
      <c r="BH24">
        <f t="shared" si="39"/>
        <v>0.69812666616114949</v>
      </c>
      <c r="BI24">
        <f t="shared" si="40"/>
        <v>0.30187333383885051</v>
      </c>
      <c r="BJ24">
        <f t="shared" si="41"/>
        <v>400.02699999999999</v>
      </c>
      <c r="BK24">
        <f t="shared" si="42"/>
        <v>337.2076716759953</v>
      </c>
      <c r="BL24">
        <f t="shared" si="43"/>
        <v>0.84296227923613987</v>
      </c>
      <c r="BM24">
        <f t="shared" si="44"/>
        <v>0.19592455847227985</v>
      </c>
      <c r="BN24">
        <v>1599669486.5</v>
      </c>
      <c r="BO24">
        <v>380.55399999999997</v>
      </c>
      <c r="BP24">
        <v>400.01499999999999</v>
      </c>
      <c r="BQ24">
        <v>29.9831</v>
      </c>
      <c r="BR24">
        <v>26.9694</v>
      </c>
      <c r="BS24">
        <v>380.678</v>
      </c>
      <c r="BT24">
        <v>29.734200000000001</v>
      </c>
      <c r="BU24">
        <v>499.99700000000001</v>
      </c>
      <c r="BV24">
        <v>101.877</v>
      </c>
      <c r="BW24">
        <v>9.98975E-2</v>
      </c>
      <c r="BX24">
        <v>27.093399999999999</v>
      </c>
      <c r="BY24">
        <v>26.2834</v>
      </c>
      <c r="BZ24">
        <v>999.9</v>
      </c>
      <c r="CA24">
        <v>0</v>
      </c>
      <c r="CB24">
        <v>0</v>
      </c>
      <c r="CC24">
        <v>9987.5</v>
      </c>
      <c r="CD24">
        <v>0</v>
      </c>
      <c r="CE24">
        <v>10.9864</v>
      </c>
      <c r="CF24">
        <v>-19.428899999999999</v>
      </c>
      <c r="CG24">
        <v>392.35</v>
      </c>
      <c r="CH24">
        <v>411.10199999999998</v>
      </c>
      <c r="CI24">
        <v>3.0136699999999998</v>
      </c>
      <c r="CJ24">
        <v>400.01499999999999</v>
      </c>
      <c r="CK24">
        <v>26.9694</v>
      </c>
      <c r="CL24">
        <v>3.0545800000000001</v>
      </c>
      <c r="CM24">
        <v>2.74756</v>
      </c>
      <c r="CN24">
        <v>24.328499999999998</v>
      </c>
      <c r="CO24">
        <v>22.572399999999998</v>
      </c>
      <c r="CP24">
        <v>400.02699999999999</v>
      </c>
      <c r="CQ24">
        <v>0.90000800000000003</v>
      </c>
      <c r="CR24">
        <v>9.9991899999999995E-2</v>
      </c>
      <c r="CS24">
        <v>0</v>
      </c>
      <c r="CT24">
        <v>933.87699999999995</v>
      </c>
      <c r="CU24">
        <v>4.9998100000000001</v>
      </c>
      <c r="CV24">
        <v>3896.93</v>
      </c>
      <c r="CW24">
        <v>3283.95</v>
      </c>
      <c r="CX24">
        <v>42.75</v>
      </c>
      <c r="CY24">
        <v>45.5</v>
      </c>
      <c r="CZ24">
        <v>44.561999999999998</v>
      </c>
      <c r="DA24">
        <v>44.811999999999998</v>
      </c>
      <c r="DB24">
        <v>45.125</v>
      </c>
      <c r="DC24">
        <v>355.53</v>
      </c>
      <c r="DD24">
        <v>39.5</v>
      </c>
      <c r="DE24">
        <v>0</v>
      </c>
      <c r="DF24">
        <v>75.700000047683702</v>
      </c>
      <c r="DG24">
        <v>0</v>
      </c>
      <c r="DH24">
        <v>934.02192000000002</v>
      </c>
      <c r="DI24">
        <v>0.18061539842699201</v>
      </c>
      <c r="DJ24">
        <v>1.8715384394730401</v>
      </c>
      <c r="DK24">
        <v>3896.8676</v>
      </c>
      <c r="DL24">
        <v>15</v>
      </c>
      <c r="DM24">
        <v>1599669509.5</v>
      </c>
      <c r="DN24" t="s">
        <v>397</v>
      </c>
      <c r="DO24">
        <v>1599669509.5</v>
      </c>
      <c r="DP24">
        <v>1599669346.5</v>
      </c>
      <c r="DQ24">
        <v>36</v>
      </c>
      <c r="DR24">
        <v>-3.2000000000000001E-2</v>
      </c>
      <c r="DS24">
        <v>-3.0000000000000001E-3</v>
      </c>
      <c r="DT24">
        <v>-0.124</v>
      </c>
      <c r="DU24">
        <v>0.249</v>
      </c>
      <c r="DV24">
        <v>400</v>
      </c>
      <c r="DW24">
        <v>27</v>
      </c>
      <c r="DX24">
        <v>7.0000000000000007E-2</v>
      </c>
      <c r="DY24">
        <v>0.02</v>
      </c>
      <c r="DZ24">
        <v>399.98980487804897</v>
      </c>
      <c r="EA24">
        <v>8.6592334494906401E-2</v>
      </c>
      <c r="EB24">
        <v>1.8700749316138202E-2</v>
      </c>
      <c r="EC24">
        <v>1</v>
      </c>
      <c r="ED24">
        <v>380.62419354838698</v>
      </c>
      <c r="EE24">
        <v>-0.39629032258142899</v>
      </c>
      <c r="EF24">
        <v>3.1492364005179102E-2</v>
      </c>
      <c r="EG24">
        <v>1</v>
      </c>
      <c r="EH24">
        <v>26.888887804878099</v>
      </c>
      <c r="EI24">
        <v>0.48931986062715099</v>
      </c>
      <c r="EJ24">
        <v>4.8309349673879502E-2</v>
      </c>
      <c r="EK24">
        <v>1</v>
      </c>
      <c r="EL24">
        <v>29.917343902439001</v>
      </c>
      <c r="EM24">
        <v>0.36724181184666299</v>
      </c>
      <c r="EN24">
        <v>3.6213042043430697E-2</v>
      </c>
      <c r="EO24">
        <v>1</v>
      </c>
      <c r="EP24">
        <v>4</v>
      </c>
      <c r="EQ24">
        <v>4</v>
      </c>
      <c r="ER24" t="s">
        <v>361</v>
      </c>
      <c r="ES24">
        <v>2.9988199999999998</v>
      </c>
      <c r="ET24">
        <v>2.6941099999999998</v>
      </c>
      <c r="EU24">
        <v>9.7408800000000004E-2</v>
      </c>
      <c r="EV24">
        <v>0.101646</v>
      </c>
      <c r="EW24">
        <v>0.12809100000000001</v>
      </c>
      <c r="EX24">
        <v>0.11862</v>
      </c>
      <c r="EY24">
        <v>28412.2</v>
      </c>
      <c r="EZ24">
        <v>31958.9</v>
      </c>
      <c r="FA24">
        <v>27507.7</v>
      </c>
      <c r="FB24">
        <v>30802.400000000001</v>
      </c>
      <c r="FC24">
        <v>33639.5</v>
      </c>
      <c r="FD24">
        <v>37356.199999999997</v>
      </c>
      <c r="FE24">
        <v>40650.699999999997</v>
      </c>
      <c r="FF24">
        <v>45368.9</v>
      </c>
      <c r="FG24">
        <v>1.9522699999999999</v>
      </c>
      <c r="FH24">
        <v>1.9731000000000001</v>
      </c>
      <c r="FI24">
        <v>3.8195399999999997E-2</v>
      </c>
      <c r="FJ24">
        <v>0</v>
      </c>
      <c r="FK24">
        <v>25.657699999999998</v>
      </c>
      <c r="FL24">
        <v>999.9</v>
      </c>
      <c r="FM24">
        <v>69.716999999999999</v>
      </c>
      <c r="FN24">
        <v>30.585000000000001</v>
      </c>
      <c r="FO24">
        <v>30.148399999999999</v>
      </c>
      <c r="FP24">
        <v>61.750399999999999</v>
      </c>
      <c r="FQ24">
        <v>35.713099999999997</v>
      </c>
      <c r="FR24">
        <v>1</v>
      </c>
      <c r="FS24">
        <v>5.5312500000000001E-2</v>
      </c>
      <c r="FT24">
        <v>0.964175</v>
      </c>
      <c r="FU24">
        <v>20.203900000000001</v>
      </c>
      <c r="FV24">
        <v>5.2229799999999997</v>
      </c>
      <c r="FW24">
        <v>12.027900000000001</v>
      </c>
      <c r="FX24">
        <v>4.9602000000000004</v>
      </c>
      <c r="FY24">
        <v>3.302</v>
      </c>
      <c r="FZ24">
        <v>9184.7000000000007</v>
      </c>
      <c r="GA24">
        <v>9999</v>
      </c>
      <c r="GB24">
        <v>999.9</v>
      </c>
      <c r="GC24">
        <v>9999</v>
      </c>
      <c r="GD24">
        <v>1.8798600000000001</v>
      </c>
      <c r="GE24">
        <v>1.8766799999999999</v>
      </c>
      <c r="GF24">
        <v>1.8789199999999999</v>
      </c>
      <c r="GG24">
        <v>1.8787499999999999</v>
      </c>
      <c r="GH24">
        <v>1.8800600000000001</v>
      </c>
      <c r="GI24">
        <v>1.8731500000000001</v>
      </c>
      <c r="GJ24">
        <v>1.88073</v>
      </c>
      <c r="GK24">
        <v>1.8748400000000001</v>
      </c>
      <c r="GL24">
        <v>5</v>
      </c>
      <c r="GM24">
        <v>0</v>
      </c>
      <c r="GN24">
        <v>0</v>
      </c>
      <c r="GO24">
        <v>0</v>
      </c>
      <c r="GP24" t="s">
        <v>362</v>
      </c>
      <c r="GQ24" t="s">
        <v>363</v>
      </c>
      <c r="GR24" t="s">
        <v>364</v>
      </c>
      <c r="GS24" t="s">
        <v>364</v>
      </c>
      <c r="GT24" t="s">
        <v>364</v>
      </c>
      <c r="GU24" t="s">
        <v>364</v>
      </c>
      <c r="GV24">
        <v>0</v>
      </c>
      <c r="GW24">
        <v>100</v>
      </c>
      <c r="GX24">
        <v>100</v>
      </c>
      <c r="GY24">
        <v>-0.124</v>
      </c>
      <c r="GZ24">
        <v>0.24890000000000001</v>
      </c>
      <c r="HA24">
        <v>-9.2049999999972001E-2</v>
      </c>
      <c r="HB24">
        <v>0</v>
      </c>
      <c r="HC24">
        <v>0</v>
      </c>
      <c r="HD24">
        <v>0</v>
      </c>
      <c r="HE24">
        <v>0.24887499999999099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2.5</v>
      </c>
      <c r="HN24">
        <v>2.2999999999999998</v>
      </c>
      <c r="HO24">
        <v>2</v>
      </c>
      <c r="HP24">
        <v>502.28500000000003</v>
      </c>
      <c r="HQ24">
        <v>499.20800000000003</v>
      </c>
      <c r="HR24">
        <v>24.822900000000001</v>
      </c>
      <c r="HS24">
        <v>28.175799999999999</v>
      </c>
      <c r="HT24">
        <v>30</v>
      </c>
      <c r="HU24">
        <v>28.0868</v>
      </c>
      <c r="HV24">
        <v>28.099399999999999</v>
      </c>
      <c r="HW24">
        <v>20.6935</v>
      </c>
      <c r="HX24">
        <v>20.05</v>
      </c>
      <c r="HY24">
        <v>95.7</v>
      </c>
      <c r="HZ24">
        <v>24.834099999999999</v>
      </c>
      <c r="IA24">
        <v>400</v>
      </c>
      <c r="IB24">
        <v>0</v>
      </c>
      <c r="IC24">
        <v>104.648</v>
      </c>
      <c r="ID24">
        <v>101.31699999999999</v>
      </c>
    </row>
    <row r="25" spans="1:248" x14ac:dyDescent="0.35">
      <c r="A25">
        <v>8</v>
      </c>
      <c r="B25">
        <v>1599669630.5999999</v>
      </c>
      <c r="C25">
        <v>2491</v>
      </c>
      <c r="D25" t="s">
        <v>398</v>
      </c>
      <c r="E25" t="s">
        <v>399</v>
      </c>
      <c r="F25">
        <v>1599669630.5999999</v>
      </c>
      <c r="G25">
        <f t="shared" si="0"/>
        <v>2.2800714687694385E-3</v>
      </c>
      <c r="H25">
        <f t="shared" si="1"/>
        <v>4.8173142662101158</v>
      </c>
      <c r="I25">
        <f t="shared" si="2"/>
        <v>393.13699464484813</v>
      </c>
      <c r="J25">
        <f t="shared" si="3"/>
        <v>375.26368725235432</v>
      </c>
      <c r="K25">
        <f t="shared" si="4"/>
        <v>38.270561648699314</v>
      </c>
      <c r="L25">
        <f t="shared" si="5"/>
        <v>40.093337301304906</v>
      </c>
      <c r="M25">
        <f t="shared" si="6"/>
        <v>0.56941875064904335</v>
      </c>
      <c r="N25">
        <f t="shared" si="7"/>
        <v>2.2901734908916453</v>
      </c>
      <c r="O25">
        <f t="shared" si="8"/>
        <v>0.50091537257763952</v>
      </c>
      <c r="P25">
        <f t="shared" si="9"/>
        <v>0.31853749151595184</v>
      </c>
      <c r="Q25">
        <f t="shared" si="10"/>
        <v>41.283435848817632</v>
      </c>
      <c r="R25">
        <f t="shared" si="11"/>
        <v>26.362938642694338</v>
      </c>
      <c r="S25">
        <f t="shared" si="12"/>
        <v>25.902899999999999</v>
      </c>
      <c r="T25">
        <f t="shared" si="13"/>
        <v>3.3549194497051746</v>
      </c>
      <c r="U25">
        <f t="shared" si="14"/>
        <v>82.114658263056356</v>
      </c>
      <c r="V25">
        <f t="shared" si="15"/>
        <v>2.9049585782639999</v>
      </c>
      <c r="W25">
        <f t="shared" si="16"/>
        <v>3.537685767330228</v>
      </c>
      <c r="X25">
        <f t="shared" si="17"/>
        <v>0.44996087144117469</v>
      </c>
      <c r="Y25">
        <f t="shared" si="18"/>
        <v>-100.55115177273224</v>
      </c>
      <c r="Z25">
        <f t="shared" si="19"/>
        <v>110.97288851696639</v>
      </c>
      <c r="AA25">
        <f t="shared" si="20"/>
        <v>10.389831194907197</v>
      </c>
      <c r="AB25">
        <f t="shared" si="21"/>
        <v>62.09500378795898</v>
      </c>
      <c r="AC25">
        <v>18</v>
      </c>
      <c r="AD25">
        <v>4</v>
      </c>
      <c r="AE25">
        <f t="shared" si="22"/>
        <v>1.0006678473179558</v>
      </c>
      <c r="AF25">
        <f t="shared" si="23"/>
        <v>6.6784731795577201E-2</v>
      </c>
      <c r="AG25">
        <f t="shared" si="24"/>
        <v>53940.53630957094</v>
      </c>
      <c r="AH25" t="s">
        <v>360</v>
      </c>
      <c r="AI25">
        <v>10229.200000000001</v>
      </c>
      <c r="AJ25">
        <v>729.15192307692303</v>
      </c>
      <c r="AK25">
        <v>3672.62</v>
      </c>
      <c r="AL25">
        <f t="shared" si="25"/>
        <v>2943.4680769230768</v>
      </c>
      <c r="AM25">
        <f t="shared" si="26"/>
        <v>0.8014627369352334</v>
      </c>
      <c r="AN25">
        <v>-1.4162062876747199</v>
      </c>
      <c r="AO25" t="s">
        <v>400</v>
      </c>
      <c r="AP25">
        <v>10249.200000000001</v>
      </c>
      <c r="AQ25">
        <v>864.88423076923095</v>
      </c>
      <c r="AR25">
        <v>2668.66</v>
      </c>
      <c r="AS25">
        <f t="shared" si="27"/>
        <v>0.6759106702355373</v>
      </c>
      <c r="AT25">
        <v>0.5</v>
      </c>
      <c r="AU25">
        <f t="shared" si="28"/>
        <v>210.76239998995834</v>
      </c>
      <c r="AV25">
        <f t="shared" si="29"/>
        <v>4.8173142662101158</v>
      </c>
      <c r="AW25">
        <f t="shared" si="30"/>
        <v>71.228277518831575</v>
      </c>
      <c r="AX25">
        <f t="shared" si="31"/>
        <v>0.7259036370313191</v>
      </c>
      <c r="AY25">
        <f t="shared" si="32"/>
        <v>2.957605604311693E-2</v>
      </c>
      <c r="AZ25">
        <f t="shared" si="33"/>
        <v>0.37620378766871765</v>
      </c>
      <c r="BA25" t="s">
        <v>401</v>
      </c>
      <c r="BB25">
        <v>731.47</v>
      </c>
      <c r="BC25">
        <f t="shared" si="34"/>
        <v>1937.1899999999998</v>
      </c>
      <c r="BD25">
        <f t="shared" si="35"/>
        <v>0.93113002298730074</v>
      </c>
      <c r="BE25">
        <f t="shared" si="36"/>
        <v>0.34134947214524936</v>
      </c>
      <c r="BF25">
        <f t="shared" si="37"/>
        <v>0.93001714748842934</v>
      </c>
      <c r="BG25">
        <f t="shared" si="38"/>
        <v>0.34108064832470647</v>
      </c>
      <c r="BH25">
        <f t="shared" si="39"/>
        <v>0.78749693159366985</v>
      </c>
      <c r="BI25">
        <f t="shared" si="40"/>
        <v>0.21250306840633015</v>
      </c>
      <c r="BJ25">
        <f t="shared" si="41"/>
        <v>250.03299999999999</v>
      </c>
      <c r="BK25">
        <f t="shared" si="42"/>
        <v>210.76239998995834</v>
      </c>
      <c r="BL25">
        <f t="shared" si="43"/>
        <v>0.84293833209999625</v>
      </c>
      <c r="BM25">
        <f t="shared" si="44"/>
        <v>0.19587666419999278</v>
      </c>
      <c r="BN25">
        <v>1599669630.5999999</v>
      </c>
      <c r="BO25">
        <v>393.137</v>
      </c>
      <c r="BP25">
        <v>399.98899999999998</v>
      </c>
      <c r="BQ25">
        <v>28.4847</v>
      </c>
      <c r="BR25">
        <v>25.828600000000002</v>
      </c>
      <c r="BS25">
        <v>393.262</v>
      </c>
      <c r="BT25">
        <v>28.232800000000001</v>
      </c>
      <c r="BU25">
        <v>500.04199999999997</v>
      </c>
      <c r="BV25">
        <v>101.883</v>
      </c>
      <c r="BW25">
        <v>0.10012</v>
      </c>
      <c r="BX25">
        <v>26.8017</v>
      </c>
      <c r="BY25">
        <v>25.902899999999999</v>
      </c>
      <c r="BZ25">
        <v>999.9</v>
      </c>
      <c r="CA25">
        <v>0</v>
      </c>
      <c r="CB25">
        <v>0</v>
      </c>
      <c r="CC25">
        <v>10006.200000000001</v>
      </c>
      <c r="CD25">
        <v>0</v>
      </c>
      <c r="CE25">
        <v>10.9047</v>
      </c>
      <c r="CF25">
        <v>-6.8514400000000002</v>
      </c>
      <c r="CG25">
        <v>404.66399999999999</v>
      </c>
      <c r="CH25">
        <v>410.59399999999999</v>
      </c>
      <c r="CI25">
        <v>2.65604</v>
      </c>
      <c r="CJ25">
        <v>399.98899999999998</v>
      </c>
      <c r="CK25">
        <v>25.828600000000002</v>
      </c>
      <c r="CL25">
        <v>2.90211</v>
      </c>
      <c r="CM25">
        <v>2.6315</v>
      </c>
      <c r="CN25">
        <v>23.476700000000001</v>
      </c>
      <c r="CO25">
        <v>21.863499999999998</v>
      </c>
      <c r="CP25">
        <v>250.03299999999999</v>
      </c>
      <c r="CQ25">
        <v>0.90006600000000003</v>
      </c>
      <c r="CR25">
        <v>9.9934499999999996E-2</v>
      </c>
      <c r="CS25">
        <v>0</v>
      </c>
      <c r="CT25">
        <v>864.60699999999997</v>
      </c>
      <c r="CU25">
        <v>4.9998100000000001</v>
      </c>
      <c r="CV25">
        <v>2275.54</v>
      </c>
      <c r="CW25">
        <v>2037.05</v>
      </c>
      <c r="CX25">
        <v>42.125</v>
      </c>
      <c r="CY25">
        <v>45.25</v>
      </c>
      <c r="CZ25">
        <v>44.061999999999998</v>
      </c>
      <c r="DA25">
        <v>44.5</v>
      </c>
      <c r="DB25">
        <v>44.625</v>
      </c>
      <c r="DC25">
        <v>220.55</v>
      </c>
      <c r="DD25">
        <v>24.49</v>
      </c>
      <c r="DE25">
        <v>0</v>
      </c>
      <c r="DF25">
        <v>143.5</v>
      </c>
      <c r="DG25">
        <v>0</v>
      </c>
      <c r="DH25">
        <v>864.88423076923095</v>
      </c>
      <c r="DI25">
        <v>4.5478974506076497</v>
      </c>
      <c r="DJ25">
        <v>9.4400000838431009</v>
      </c>
      <c r="DK25">
        <v>2275.96</v>
      </c>
      <c r="DL25">
        <v>15</v>
      </c>
      <c r="DM25">
        <v>1599669580.5</v>
      </c>
      <c r="DN25" t="s">
        <v>402</v>
      </c>
      <c r="DO25">
        <v>1599669572.5</v>
      </c>
      <c r="DP25">
        <v>1599669580.5</v>
      </c>
      <c r="DQ25">
        <v>37</v>
      </c>
      <c r="DR25">
        <v>-1E-3</v>
      </c>
      <c r="DS25">
        <v>3.0000000000000001E-3</v>
      </c>
      <c r="DT25">
        <v>-0.125</v>
      </c>
      <c r="DU25">
        <v>0.252</v>
      </c>
      <c r="DV25">
        <v>400</v>
      </c>
      <c r="DW25">
        <v>27</v>
      </c>
      <c r="DX25">
        <v>0.08</v>
      </c>
      <c r="DY25">
        <v>0.03</v>
      </c>
      <c r="DZ25">
        <v>423.89426829268302</v>
      </c>
      <c r="EA25">
        <v>-288.14372822299703</v>
      </c>
      <c r="EB25">
        <v>33.6459498472422</v>
      </c>
      <c r="EC25">
        <v>0</v>
      </c>
      <c r="ED25">
        <v>412.27474193548397</v>
      </c>
      <c r="EE25">
        <v>-180.56090322580701</v>
      </c>
      <c r="EF25">
        <v>13.6155939795983</v>
      </c>
      <c r="EG25">
        <v>0</v>
      </c>
      <c r="EH25">
        <v>23.805546341463401</v>
      </c>
      <c r="EI25">
        <v>19.398641811846701</v>
      </c>
      <c r="EJ25">
        <v>2.0633227015615598</v>
      </c>
      <c r="EK25">
        <v>0</v>
      </c>
      <c r="EL25">
        <v>28.532756097560998</v>
      </c>
      <c r="EM25">
        <v>-0.117612543553959</v>
      </c>
      <c r="EN25">
        <v>4.3157629677788301E-2</v>
      </c>
      <c r="EO25">
        <v>1</v>
      </c>
      <c r="EP25">
        <v>1</v>
      </c>
      <c r="EQ25">
        <v>4</v>
      </c>
      <c r="ER25" t="s">
        <v>370</v>
      </c>
      <c r="ES25">
        <v>2.9989300000000001</v>
      </c>
      <c r="ET25">
        <v>2.6943299999999999</v>
      </c>
      <c r="EU25">
        <v>9.9901199999999996E-2</v>
      </c>
      <c r="EV25">
        <v>0.10163700000000001</v>
      </c>
      <c r="EW25">
        <v>0.123574</v>
      </c>
      <c r="EX25">
        <v>0.11512799999999999</v>
      </c>
      <c r="EY25">
        <v>28334.799999999999</v>
      </c>
      <c r="EZ25">
        <v>31959.200000000001</v>
      </c>
      <c r="FA25">
        <v>27508.5</v>
      </c>
      <c r="FB25">
        <v>30802.3</v>
      </c>
      <c r="FC25">
        <v>33816.800000000003</v>
      </c>
      <c r="FD25">
        <v>37504.199999999997</v>
      </c>
      <c r="FE25">
        <v>40652.5</v>
      </c>
      <c r="FF25">
        <v>45368.800000000003</v>
      </c>
      <c r="FG25">
        <v>1.95112</v>
      </c>
      <c r="FH25">
        <v>1.9704699999999999</v>
      </c>
      <c r="FI25">
        <v>2.2664699999999999E-2</v>
      </c>
      <c r="FJ25">
        <v>0</v>
      </c>
      <c r="FK25">
        <v>25.531500000000001</v>
      </c>
      <c r="FL25">
        <v>999.9</v>
      </c>
      <c r="FM25">
        <v>67.641000000000005</v>
      </c>
      <c r="FN25">
        <v>30.635000000000002</v>
      </c>
      <c r="FO25">
        <v>29.337199999999999</v>
      </c>
      <c r="FP25">
        <v>61.799500000000002</v>
      </c>
      <c r="FQ25">
        <v>35.701099999999997</v>
      </c>
      <c r="FR25">
        <v>1</v>
      </c>
      <c r="FS25">
        <v>6.0121899999999999E-2</v>
      </c>
      <c r="FT25">
        <v>2.38395</v>
      </c>
      <c r="FU25">
        <v>20.1907</v>
      </c>
      <c r="FV25">
        <v>5.2232799999999999</v>
      </c>
      <c r="FW25">
        <v>12.027900000000001</v>
      </c>
      <c r="FX25">
        <v>4.9606500000000002</v>
      </c>
      <c r="FY25">
        <v>3.3018299999999998</v>
      </c>
      <c r="FZ25">
        <v>9187.7000000000007</v>
      </c>
      <c r="GA25">
        <v>9999</v>
      </c>
      <c r="GB25">
        <v>999.9</v>
      </c>
      <c r="GC25">
        <v>9999</v>
      </c>
      <c r="GD25">
        <v>1.87988</v>
      </c>
      <c r="GE25">
        <v>1.87669</v>
      </c>
      <c r="GF25">
        <v>1.8789199999999999</v>
      </c>
      <c r="GG25">
        <v>1.87873</v>
      </c>
      <c r="GH25">
        <v>1.8800699999999999</v>
      </c>
      <c r="GI25">
        <v>1.87314</v>
      </c>
      <c r="GJ25">
        <v>1.8807400000000001</v>
      </c>
      <c r="GK25">
        <v>1.8748499999999999</v>
      </c>
      <c r="GL25">
        <v>5</v>
      </c>
      <c r="GM25">
        <v>0</v>
      </c>
      <c r="GN25">
        <v>0</v>
      </c>
      <c r="GO25">
        <v>0</v>
      </c>
      <c r="GP25" t="s">
        <v>362</v>
      </c>
      <c r="GQ25" t="s">
        <v>363</v>
      </c>
      <c r="GR25" t="s">
        <v>364</v>
      </c>
      <c r="GS25" t="s">
        <v>364</v>
      </c>
      <c r="GT25" t="s">
        <v>364</v>
      </c>
      <c r="GU25" t="s">
        <v>364</v>
      </c>
      <c r="GV25">
        <v>0</v>
      </c>
      <c r="GW25">
        <v>100</v>
      </c>
      <c r="GX25">
        <v>100</v>
      </c>
      <c r="GY25">
        <v>-0.125</v>
      </c>
      <c r="GZ25">
        <v>0.25190000000000001</v>
      </c>
      <c r="HA25">
        <v>-0.12480000000005</v>
      </c>
      <c r="HB25">
        <v>0</v>
      </c>
      <c r="HC25">
        <v>0</v>
      </c>
      <c r="HD25">
        <v>0</v>
      </c>
      <c r="HE25">
        <v>0.25182500000000402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1</v>
      </c>
      <c r="HN25">
        <v>0.8</v>
      </c>
      <c r="HO25">
        <v>2</v>
      </c>
      <c r="HP25">
        <v>501.57900000000001</v>
      </c>
      <c r="HQ25">
        <v>497.42</v>
      </c>
      <c r="HR25">
        <v>23.982099999999999</v>
      </c>
      <c r="HS25">
        <v>28.1662</v>
      </c>
      <c r="HT25">
        <v>30.000399999999999</v>
      </c>
      <c r="HU25">
        <v>28.093800000000002</v>
      </c>
      <c r="HV25">
        <v>28.097000000000001</v>
      </c>
      <c r="HW25">
        <v>20.680299999999999</v>
      </c>
      <c r="HX25">
        <v>20.05</v>
      </c>
      <c r="HY25">
        <v>95.7</v>
      </c>
      <c r="HZ25">
        <v>24.053599999999999</v>
      </c>
      <c r="IA25">
        <v>400</v>
      </c>
      <c r="IB25">
        <v>0</v>
      </c>
      <c r="IC25">
        <v>104.652</v>
      </c>
      <c r="ID25">
        <v>101.316</v>
      </c>
    </row>
    <row r="26" spans="1:248" x14ac:dyDescent="0.35">
      <c r="A26">
        <v>9</v>
      </c>
      <c r="B26">
        <v>1599669728.5999999</v>
      </c>
      <c r="C26">
        <v>2589</v>
      </c>
      <c r="D26" t="s">
        <v>403</v>
      </c>
      <c r="E26" t="s">
        <v>404</v>
      </c>
      <c r="F26">
        <v>1599669728.5999999</v>
      </c>
      <c r="G26">
        <f t="shared" si="0"/>
        <v>2.0942251896498335E-3</v>
      </c>
      <c r="H26">
        <f t="shared" si="1"/>
        <v>5.6324077683217029</v>
      </c>
      <c r="I26">
        <f t="shared" si="2"/>
        <v>392.26799375894569</v>
      </c>
      <c r="J26">
        <f t="shared" si="3"/>
        <v>376.08400428683683</v>
      </c>
      <c r="K26">
        <f t="shared" si="4"/>
        <v>38.352303615179153</v>
      </c>
      <c r="L26">
        <f t="shared" si="5"/>
        <v>40.002714881981611</v>
      </c>
      <c r="M26">
        <f t="shared" si="6"/>
        <v>0.73199298867079254</v>
      </c>
      <c r="N26">
        <f t="shared" si="7"/>
        <v>2.2924121699347206</v>
      </c>
      <c r="O26">
        <f t="shared" si="8"/>
        <v>0.62287177714408204</v>
      </c>
      <c r="P26">
        <f t="shared" si="9"/>
        <v>0.39773622158044863</v>
      </c>
      <c r="Q26">
        <f t="shared" si="10"/>
        <v>24.770432176988034</v>
      </c>
      <c r="R26">
        <f t="shared" si="11"/>
        <v>26.198268382026864</v>
      </c>
      <c r="S26">
        <f t="shared" si="12"/>
        <v>25.874700000000001</v>
      </c>
      <c r="T26">
        <f t="shared" si="13"/>
        <v>3.3493211492331336</v>
      </c>
      <c r="U26">
        <f t="shared" si="14"/>
        <v>85.807040397795106</v>
      </c>
      <c r="V26">
        <f t="shared" si="15"/>
        <v>3.0171524114712001</v>
      </c>
      <c r="W26">
        <f t="shared" si="16"/>
        <v>3.5162061265414866</v>
      </c>
      <c r="X26">
        <f t="shared" si="17"/>
        <v>0.33216873776193356</v>
      </c>
      <c r="Y26">
        <f t="shared" si="18"/>
        <v>-92.355330863557654</v>
      </c>
      <c r="Z26">
        <f t="shared" si="19"/>
        <v>101.77515025969616</v>
      </c>
      <c r="AA26">
        <f t="shared" si="20"/>
        <v>9.5131039285109456</v>
      </c>
      <c r="AB26">
        <f t="shared" si="21"/>
        <v>43.703355501637489</v>
      </c>
      <c r="AC26">
        <v>17</v>
      </c>
      <c r="AD26">
        <v>3</v>
      </c>
      <c r="AE26">
        <f t="shared" si="22"/>
        <v>1.0006296288595613</v>
      </c>
      <c r="AF26">
        <f t="shared" si="23"/>
        <v>6.2962885956130421E-2</v>
      </c>
      <c r="AG26">
        <f t="shared" si="24"/>
        <v>54034.066044757958</v>
      </c>
      <c r="AH26" t="s">
        <v>360</v>
      </c>
      <c r="AI26">
        <v>10229.200000000001</v>
      </c>
      <c r="AJ26">
        <v>729.15192307692303</v>
      </c>
      <c r="AK26">
        <v>3672.62</v>
      </c>
      <c r="AL26">
        <f t="shared" si="25"/>
        <v>2943.4680769230768</v>
      </c>
      <c r="AM26">
        <f t="shared" si="26"/>
        <v>0.8014627369352334</v>
      </c>
      <c r="AN26">
        <v>-1.4162062876747199</v>
      </c>
      <c r="AO26" t="s">
        <v>405</v>
      </c>
      <c r="AP26">
        <v>10240.200000000001</v>
      </c>
      <c r="AQ26">
        <v>816.36576000000002</v>
      </c>
      <c r="AR26">
        <v>2709.9</v>
      </c>
      <c r="AS26">
        <f t="shared" si="27"/>
        <v>0.69874690578988152</v>
      </c>
      <c r="AT26">
        <v>0.5</v>
      </c>
      <c r="AU26">
        <f t="shared" si="28"/>
        <v>126.51367213535414</v>
      </c>
      <c r="AV26">
        <f t="shared" si="29"/>
        <v>5.6324077683217029</v>
      </c>
      <c r="AW26">
        <f t="shared" si="30"/>
        <v>44.200518472347127</v>
      </c>
      <c r="AX26">
        <f t="shared" si="31"/>
        <v>0.72654710505922726</v>
      </c>
      <c r="AY26">
        <f t="shared" si="32"/>
        <v>5.5714247614718417E-2</v>
      </c>
      <c r="AZ26">
        <f t="shared" si="33"/>
        <v>0.35526034171002613</v>
      </c>
      <c r="BA26" t="s">
        <v>406</v>
      </c>
      <c r="BB26">
        <v>741.03</v>
      </c>
      <c r="BC26">
        <f t="shared" si="34"/>
        <v>1968.8700000000001</v>
      </c>
      <c r="BD26">
        <f t="shared" si="35"/>
        <v>0.96173654939127506</v>
      </c>
      <c r="BE26">
        <f t="shared" si="36"/>
        <v>0.32839517122107792</v>
      </c>
      <c r="BF26">
        <f t="shared" si="37"/>
        <v>0.95596924316667453</v>
      </c>
      <c r="BG26">
        <f t="shared" si="38"/>
        <v>0.3270699646949693</v>
      </c>
      <c r="BH26">
        <f t="shared" si="39"/>
        <v>0.87298570091354222</v>
      </c>
      <c r="BI26">
        <f t="shared" si="40"/>
        <v>0.12701429908645778</v>
      </c>
      <c r="BJ26">
        <f t="shared" si="41"/>
        <v>150.09399999999999</v>
      </c>
      <c r="BK26">
        <f t="shared" si="42"/>
        <v>126.51367213535414</v>
      </c>
      <c r="BL26">
        <f t="shared" si="43"/>
        <v>0.84289626590905797</v>
      </c>
      <c r="BM26">
        <f t="shared" si="44"/>
        <v>0.19579253181811609</v>
      </c>
      <c r="BN26">
        <v>1599669728.5999999</v>
      </c>
      <c r="BO26">
        <v>392.26799999999997</v>
      </c>
      <c r="BP26">
        <v>400.00799999999998</v>
      </c>
      <c r="BQ26">
        <v>29.586300000000001</v>
      </c>
      <c r="BR26">
        <v>27.1493</v>
      </c>
      <c r="BS26">
        <v>392.38</v>
      </c>
      <c r="BT26">
        <v>29.334399999999999</v>
      </c>
      <c r="BU26">
        <v>500.02800000000002</v>
      </c>
      <c r="BV26">
        <v>101.878</v>
      </c>
      <c r="BW26">
        <v>0.100024</v>
      </c>
      <c r="BX26">
        <v>26.6982</v>
      </c>
      <c r="BY26">
        <v>25.874700000000001</v>
      </c>
      <c r="BZ26">
        <v>999.9</v>
      </c>
      <c r="CA26">
        <v>0</v>
      </c>
      <c r="CB26">
        <v>0</v>
      </c>
      <c r="CC26">
        <v>10021.200000000001</v>
      </c>
      <c r="CD26">
        <v>0</v>
      </c>
      <c r="CE26">
        <v>11.251099999999999</v>
      </c>
      <c r="CF26">
        <v>-7.7531699999999999</v>
      </c>
      <c r="CG26">
        <v>404.214</v>
      </c>
      <c r="CH26">
        <v>411.17099999999999</v>
      </c>
      <c r="CI26">
        <v>2.4369299999999998</v>
      </c>
      <c r="CJ26">
        <v>400.00799999999998</v>
      </c>
      <c r="CK26">
        <v>27.1493</v>
      </c>
      <c r="CL26">
        <v>3.0142000000000002</v>
      </c>
      <c r="CM26">
        <v>2.76593</v>
      </c>
      <c r="CN26">
        <v>24.1066</v>
      </c>
      <c r="CO26">
        <v>22.682099999999998</v>
      </c>
      <c r="CP26">
        <v>150.09399999999999</v>
      </c>
      <c r="CQ26">
        <v>0.90010199999999996</v>
      </c>
      <c r="CR26">
        <v>9.98975E-2</v>
      </c>
      <c r="CS26">
        <v>0</v>
      </c>
      <c r="CT26">
        <v>816.79899999999998</v>
      </c>
      <c r="CU26">
        <v>4.9998100000000001</v>
      </c>
      <c r="CV26">
        <v>1311.8</v>
      </c>
      <c r="CW26">
        <v>1206.23</v>
      </c>
      <c r="CX26">
        <v>41.75</v>
      </c>
      <c r="CY26">
        <v>44.936999999999998</v>
      </c>
      <c r="CZ26">
        <v>43.75</v>
      </c>
      <c r="DA26">
        <v>44.25</v>
      </c>
      <c r="DB26">
        <v>44.311999999999998</v>
      </c>
      <c r="DC26">
        <v>130.6</v>
      </c>
      <c r="DD26">
        <v>14.49</v>
      </c>
      <c r="DE26">
        <v>0</v>
      </c>
      <c r="DF26">
        <v>97.200000047683702</v>
      </c>
      <c r="DG26">
        <v>0</v>
      </c>
      <c r="DH26">
        <v>816.36576000000002</v>
      </c>
      <c r="DI26">
        <v>1.79700002230895</v>
      </c>
      <c r="DJ26">
        <v>0.403076899164793</v>
      </c>
      <c r="DK26">
        <v>1311.1928</v>
      </c>
      <c r="DL26">
        <v>15</v>
      </c>
      <c r="DM26">
        <v>1599669749.5999999</v>
      </c>
      <c r="DN26" t="s">
        <v>407</v>
      </c>
      <c r="DO26">
        <v>1599669749.5999999</v>
      </c>
      <c r="DP26">
        <v>1599669580.5</v>
      </c>
      <c r="DQ26">
        <v>38</v>
      </c>
      <c r="DR26">
        <v>1.2999999999999999E-2</v>
      </c>
      <c r="DS26">
        <v>3.0000000000000001E-3</v>
      </c>
      <c r="DT26">
        <v>-0.112</v>
      </c>
      <c r="DU26">
        <v>0.252</v>
      </c>
      <c r="DV26">
        <v>400</v>
      </c>
      <c r="DW26">
        <v>27</v>
      </c>
      <c r="DX26">
        <v>0.2</v>
      </c>
      <c r="DY26">
        <v>0.03</v>
      </c>
      <c r="DZ26">
        <v>399.98712195121999</v>
      </c>
      <c r="EA26">
        <v>3.9930313584370103E-3</v>
      </c>
      <c r="EB26">
        <v>1.3321896741004299E-2</v>
      </c>
      <c r="EC26">
        <v>1</v>
      </c>
      <c r="ED26">
        <v>392.28064516129001</v>
      </c>
      <c r="EE26">
        <v>-4.0306451613571798E-2</v>
      </c>
      <c r="EF26">
        <v>1.00017688341937E-2</v>
      </c>
      <c r="EG26">
        <v>1</v>
      </c>
      <c r="EH26">
        <v>27.084882926829302</v>
      </c>
      <c r="EI26">
        <v>0.375087804878114</v>
      </c>
      <c r="EJ26">
        <v>3.70164294600418E-2</v>
      </c>
      <c r="EK26">
        <v>1</v>
      </c>
      <c r="EL26">
        <v>29.500280487804901</v>
      </c>
      <c r="EM26">
        <v>0.49771358885018402</v>
      </c>
      <c r="EN26">
        <v>4.9114382273459399E-2</v>
      </c>
      <c r="EO26">
        <v>1</v>
      </c>
      <c r="EP26">
        <v>4</v>
      </c>
      <c r="EQ26">
        <v>4</v>
      </c>
      <c r="ER26" t="s">
        <v>361</v>
      </c>
      <c r="ES26">
        <v>2.9988999999999999</v>
      </c>
      <c r="ET26">
        <v>2.6942300000000001</v>
      </c>
      <c r="EU26">
        <v>9.9731299999999995E-2</v>
      </c>
      <c r="EV26">
        <v>0.101646</v>
      </c>
      <c r="EW26">
        <v>0.12689500000000001</v>
      </c>
      <c r="EX26">
        <v>0.11916599999999999</v>
      </c>
      <c r="EY26">
        <v>28339</v>
      </c>
      <c r="EZ26">
        <v>31958</v>
      </c>
      <c r="FA26">
        <v>27507.4</v>
      </c>
      <c r="FB26">
        <v>30801.5</v>
      </c>
      <c r="FC26">
        <v>33686.400000000001</v>
      </c>
      <c r="FD26">
        <v>37331.9</v>
      </c>
      <c r="FE26">
        <v>40651.1</v>
      </c>
      <c r="FF26">
        <v>45367.5</v>
      </c>
      <c r="FG26">
        <v>1.9516800000000001</v>
      </c>
      <c r="FH26">
        <v>1.97278</v>
      </c>
      <c r="FI26">
        <v>2.64123E-2</v>
      </c>
      <c r="FJ26">
        <v>0</v>
      </c>
      <c r="FK26">
        <v>25.441800000000001</v>
      </c>
      <c r="FL26">
        <v>999.9</v>
      </c>
      <c r="FM26">
        <v>69.668000000000006</v>
      </c>
      <c r="FN26">
        <v>30.655000000000001</v>
      </c>
      <c r="FO26">
        <v>30.249400000000001</v>
      </c>
      <c r="FP26">
        <v>61.509500000000003</v>
      </c>
      <c r="FQ26">
        <v>35.468800000000002</v>
      </c>
      <c r="FR26">
        <v>1</v>
      </c>
      <c r="FS26">
        <v>5.5543700000000001E-2</v>
      </c>
      <c r="FT26">
        <v>0.92910899999999996</v>
      </c>
      <c r="FU26">
        <v>20.206399999999999</v>
      </c>
      <c r="FV26">
        <v>5.2225299999999999</v>
      </c>
      <c r="FW26">
        <v>12.027900000000001</v>
      </c>
      <c r="FX26">
        <v>4.9596999999999998</v>
      </c>
      <c r="FY26">
        <v>3.3017500000000002</v>
      </c>
      <c r="FZ26">
        <v>9189.7000000000007</v>
      </c>
      <c r="GA26">
        <v>9999</v>
      </c>
      <c r="GB26">
        <v>999.9</v>
      </c>
      <c r="GC26">
        <v>9999</v>
      </c>
      <c r="GD26">
        <v>1.87988</v>
      </c>
      <c r="GE26">
        <v>1.8766799999999999</v>
      </c>
      <c r="GF26">
        <v>1.87893</v>
      </c>
      <c r="GG26">
        <v>1.87869</v>
      </c>
      <c r="GH26">
        <v>1.88005</v>
      </c>
      <c r="GI26">
        <v>1.8731599999999999</v>
      </c>
      <c r="GJ26">
        <v>1.88076</v>
      </c>
      <c r="GK26">
        <v>1.8748100000000001</v>
      </c>
      <c r="GL26">
        <v>5</v>
      </c>
      <c r="GM26">
        <v>0</v>
      </c>
      <c r="GN26">
        <v>0</v>
      </c>
      <c r="GO26">
        <v>0</v>
      </c>
      <c r="GP26" t="s">
        <v>362</v>
      </c>
      <c r="GQ26" t="s">
        <v>363</v>
      </c>
      <c r="GR26" t="s">
        <v>364</v>
      </c>
      <c r="GS26" t="s">
        <v>364</v>
      </c>
      <c r="GT26" t="s">
        <v>364</v>
      </c>
      <c r="GU26" t="s">
        <v>364</v>
      </c>
      <c r="GV26">
        <v>0</v>
      </c>
      <c r="GW26">
        <v>100</v>
      </c>
      <c r="GX26">
        <v>100</v>
      </c>
      <c r="GY26">
        <v>-0.112</v>
      </c>
      <c r="GZ26">
        <v>0.25190000000000001</v>
      </c>
      <c r="HA26">
        <v>-0.12480000000005</v>
      </c>
      <c r="HB26">
        <v>0</v>
      </c>
      <c r="HC26">
        <v>0</v>
      </c>
      <c r="HD26">
        <v>0</v>
      </c>
      <c r="HE26">
        <v>0.25182500000000402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2.6</v>
      </c>
      <c r="HN26">
        <v>2.5</v>
      </c>
      <c r="HO26">
        <v>2</v>
      </c>
      <c r="HP26">
        <v>501.99</v>
      </c>
      <c r="HQ26">
        <v>499.05399999999997</v>
      </c>
      <c r="HR26">
        <v>24.600899999999999</v>
      </c>
      <c r="HS26">
        <v>28.1614</v>
      </c>
      <c r="HT26">
        <v>30.000299999999999</v>
      </c>
      <c r="HU26">
        <v>28.098600000000001</v>
      </c>
      <c r="HV26">
        <v>28.1065</v>
      </c>
      <c r="HW26">
        <v>20.6937</v>
      </c>
      <c r="HX26">
        <v>20.05</v>
      </c>
      <c r="HY26">
        <v>95.7</v>
      </c>
      <c r="HZ26">
        <v>24.612200000000001</v>
      </c>
      <c r="IA26">
        <v>400</v>
      </c>
      <c r="IB26">
        <v>0</v>
      </c>
      <c r="IC26">
        <v>104.648</v>
      </c>
      <c r="ID26">
        <v>101.31399999999999</v>
      </c>
    </row>
    <row r="27" spans="1:248" x14ac:dyDescent="0.35">
      <c r="A27">
        <v>10</v>
      </c>
      <c r="B27">
        <v>1599669870.5999999</v>
      </c>
      <c r="C27">
        <v>2731</v>
      </c>
      <c r="D27" t="s">
        <v>408</v>
      </c>
      <c r="E27" t="s">
        <v>409</v>
      </c>
      <c r="F27">
        <v>1599669870.5999999</v>
      </c>
      <c r="G27">
        <f t="shared" si="0"/>
        <v>2.2639020629055926E-3</v>
      </c>
      <c r="H27">
        <f t="shared" si="1"/>
        <v>3.4209936016078406</v>
      </c>
      <c r="I27">
        <f t="shared" si="2"/>
        <v>394.87299617233208</v>
      </c>
      <c r="J27">
        <f t="shared" si="3"/>
        <v>386.48185355873005</v>
      </c>
      <c r="K27">
        <f t="shared" si="4"/>
        <v>39.409969302412563</v>
      </c>
      <c r="L27">
        <f t="shared" si="5"/>
        <v>40.265623118417594</v>
      </c>
      <c r="M27">
        <f t="shared" si="6"/>
        <v>0.98734096193761001</v>
      </c>
      <c r="N27">
        <f t="shared" si="7"/>
        <v>2.2845902809105372</v>
      </c>
      <c r="O27">
        <f t="shared" si="8"/>
        <v>0.79867213313959262</v>
      </c>
      <c r="P27">
        <f t="shared" si="9"/>
        <v>0.51309448879017472</v>
      </c>
      <c r="Q27">
        <f t="shared" si="10"/>
        <v>16.503119127592058</v>
      </c>
      <c r="R27">
        <f t="shared" si="11"/>
        <v>26.036011534486441</v>
      </c>
      <c r="S27">
        <f t="shared" si="12"/>
        <v>25.859200000000001</v>
      </c>
      <c r="T27">
        <f t="shared" si="13"/>
        <v>3.3462475455792347</v>
      </c>
      <c r="U27">
        <f t="shared" si="14"/>
        <v>87.429681951620381</v>
      </c>
      <c r="V27">
        <f t="shared" si="15"/>
        <v>3.0662905593245995</v>
      </c>
      <c r="W27">
        <f t="shared" si="16"/>
        <v>3.5071505361546955</v>
      </c>
      <c r="X27">
        <f t="shared" si="17"/>
        <v>0.27995698625463517</v>
      </c>
      <c r="Y27">
        <f t="shared" si="18"/>
        <v>-99.838080974136631</v>
      </c>
      <c r="Z27">
        <f t="shared" si="19"/>
        <v>97.942264189681467</v>
      </c>
      <c r="AA27">
        <f t="shared" si="20"/>
        <v>9.1834501342944499</v>
      </c>
      <c r="AB27">
        <f t="shared" si="21"/>
        <v>23.79075247743134</v>
      </c>
      <c r="AC27">
        <v>17</v>
      </c>
      <c r="AD27">
        <v>3</v>
      </c>
      <c r="AE27">
        <f t="shared" si="22"/>
        <v>1.0006326068775566</v>
      </c>
      <c r="AF27">
        <f t="shared" si="23"/>
        <v>6.3260687755661849E-2</v>
      </c>
      <c r="AG27">
        <f t="shared" si="24"/>
        <v>53779.858931089911</v>
      </c>
      <c r="AH27" t="s">
        <v>360</v>
      </c>
      <c r="AI27">
        <v>10229.200000000001</v>
      </c>
      <c r="AJ27">
        <v>729.15192307692303</v>
      </c>
      <c r="AK27">
        <v>3672.62</v>
      </c>
      <c r="AL27">
        <f t="shared" si="25"/>
        <v>2943.4680769230768</v>
      </c>
      <c r="AM27">
        <f t="shared" si="26"/>
        <v>0.8014627369352334</v>
      </c>
      <c r="AN27">
        <v>-1.4162062876747199</v>
      </c>
      <c r="AO27" t="s">
        <v>410</v>
      </c>
      <c r="AP27">
        <v>10236.200000000001</v>
      </c>
      <c r="AQ27">
        <v>794.84823076923101</v>
      </c>
      <c r="AR27">
        <v>2792.39</v>
      </c>
      <c r="AS27">
        <f t="shared" si="27"/>
        <v>0.71535199926613724</v>
      </c>
      <c r="AT27">
        <v>0.5</v>
      </c>
      <c r="AU27">
        <f t="shared" si="28"/>
        <v>84.327300541800128</v>
      </c>
      <c r="AV27">
        <f t="shared" si="29"/>
        <v>3.4209936016078406</v>
      </c>
      <c r="AW27">
        <f t="shared" si="30"/>
        <v>30.161851517646571</v>
      </c>
      <c r="AX27">
        <f t="shared" si="31"/>
        <v>0.72993385594419113</v>
      </c>
      <c r="AY27">
        <f t="shared" si="32"/>
        <v>5.7362204863712116E-2</v>
      </c>
      <c r="AZ27">
        <f t="shared" si="33"/>
        <v>0.31522459255333246</v>
      </c>
      <c r="BA27" t="s">
        <v>411</v>
      </c>
      <c r="BB27">
        <v>754.13</v>
      </c>
      <c r="BC27">
        <f t="shared" si="34"/>
        <v>2038.2599999999998</v>
      </c>
      <c r="BD27">
        <f t="shared" si="35"/>
        <v>0.98002304378772531</v>
      </c>
      <c r="BE27">
        <f t="shared" si="36"/>
        <v>0.30160459689771085</v>
      </c>
      <c r="BF27">
        <f t="shared" si="37"/>
        <v>0.96815863936057178</v>
      </c>
      <c r="BG27">
        <f t="shared" si="38"/>
        <v>0.29904520008252955</v>
      </c>
      <c r="BH27">
        <f t="shared" si="39"/>
        <v>0.92981873696364881</v>
      </c>
      <c r="BI27">
        <f t="shared" si="40"/>
        <v>7.0181263036351194E-2</v>
      </c>
      <c r="BJ27">
        <f t="shared" si="41"/>
        <v>100.05</v>
      </c>
      <c r="BK27">
        <f t="shared" si="42"/>
        <v>84.327300541800128</v>
      </c>
      <c r="BL27">
        <f t="shared" si="43"/>
        <v>0.84285157962818724</v>
      </c>
      <c r="BM27">
        <f t="shared" si="44"/>
        <v>0.19570315925637441</v>
      </c>
      <c r="BN27">
        <v>1599669870.5999999</v>
      </c>
      <c r="BO27">
        <v>394.87299999999999</v>
      </c>
      <c r="BP27">
        <v>400.048</v>
      </c>
      <c r="BQ27">
        <v>30.0702</v>
      </c>
      <c r="BR27">
        <v>27.437100000000001</v>
      </c>
      <c r="BS27">
        <v>394.99900000000002</v>
      </c>
      <c r="BT27">
        <v>29.8111</v>
      </c>
      <c r="BU27">
        <v>500.03300000000002</v>
      </c>
      <c r="BV27">
        <v>101.871</v>
      </c>
      <c r="BW27">
        <v>0.100073</v>
      </c>
      <c r="BX27">
        <v>26.654399999999999</v>
      </c>
      <c r="BY27">
        <v>25.859200000000001</v>
      </c>
      <c r="BZ27">
        <v>999.9</v>
      </c>
      <c r="CA27">
        <v>0</v>
      </c>
      <c r="CB27">
        <v>0</v>
      </c>
      <c r="CC27">
        <v>9971.25</v>
      </c>
      <c r="CD27">
        <v>0</v>
      </c>
      <c r="CE27">
        <v>11.348100000000001</v>
      </c>
      <c r="CF27">
        <v>-5.1749000000000001</v>
      </c>
      <c r="CG27">
        <v>407.11500000000001</v>
      </c>
      <c r="CH27">
        <v>411.334</v>
      </c>
      <c r="CI27">
        <v>2.6330900000000002</v>
      </c>
      <c r="CJ27">
        <v>400.048</v>
      </c>
      <c r="CK27">
        <v>27.437100000000001</v>
      </c>
      <c r="CL27">
        <v>3.0632899999999998</v>
      </c>
      <c r="CM27">
        <v>2.7950499999999998</v>
      </c>
      <c r="CN27">
        <v>24.376000000000001</v>
      </c>
      <c r="CO27">
        <v>22.854900000000001</v>
      </c>
      <c r="CP27">
        <v>100.05</v>
      </c>
      <c r="CQ27">
        <v>0.89999399999999996</v>
      </c>
      <c r="CR27">
        <v>0.100006</v>
      </c>
      <c r="CS27">
        <v>0</v>
      </c>
      <c r="CT27">
        <v>794.85799999999995</v>
      </c>
      <c r="CU27">
        <v>4.9998100000000001</v>
      </c>
      <c r="CV27">
        <v>864.71199999999999</v>
      </c>
      <c r="CW27">
        <v>790.17</v>
      </c>
      <c r="CX27">
        <v>41.125</v>
      </c>
      <c r="CY27">
        <v>44.686999999999998</v>
      </c>
      <c r="CZ27">
        <v>43.25</v>
      </c>
      <c r="DA27">
        <v>43.936999999999998</v>
      </c>
      <c r="DB27">
        <v>43.811999999999998</v>
      </c>
      <c r="DC27">
        <v>85.54</v>
      </c>
      <c r="DD27">
        <v>9.51</v>
      </c>
      <c r="DE27">
        <v>0</v>
      </c>
      <c r="DF27">
        <v>141.30000019073501</v>
      </c>
      <c r="DG27">
        <v>0</v>
      </c>
      <c r="DH27">
        <v>794.84823076923101</v>
      </c>
      <c r="DI27">
        <v>1.35001708860388</v>
      </c>
      <c r="DJ27">
        <v>-1.0521367663402901</v>
      </c>
      <c r="DK27">
        <v>864.41042307692305</v>
      </c>
      <c r="DL27">
        <v>15</v>
      </c>
      <c r="DM27">
        <v>1599669826.5999999</v>
      </c>
      <c r="DN27" t="s">
        <v>412</v>
      </c>
      <c r="DO27">
        <v>1599669816.5999999</v>
      </c>
      <c r="DP27">
        <v>1599669826.5999999</v>
      </c>
      <c r="DQ27">
        <v>39</v>
      </c>
      <c r="DR27">
        <v>-1.4E-2</v>
      </c>
      <c r="DS27">
        <v>7.0000000000000001E-3</v>
      </c>
      <c r="DT27">
        <v>-0.126</v>
      </c>
      <c r="DU27">
        <v>0.25900000000000001</v>
      </c>
      <c r="DV27">
        <v>400</v>
      </c>
      <c r="DW27">
        <v>27</v>
      </c>
      <c r="DX27">
        <v>0.19</v>
      </c>
      <c r="DY27">
        <v>0.03</v>
      </c>
      <c r="DZ27">
        <v>399.99292682926801</v>
      </c>
      <c r="EA27">
        <v>7.7602787457324393E-2</v>
      </c>
      <c r="EB27">
        <v>2.16562842159971E-2</v>
      </c>
      <c r="EC27">
        <v>1</v>
      </c>
      <c r="ED27">
        <v>394.91445161290301</v>
      </c>
      <c r="EE27">
        <v>-0.65075806451764495</v>
      </c>
      <c r="EF27">
        <v>4.92510610396137E-2</v>
      </c>
      <c r="EG27">
        <v>1</v>
      </c>
      <c r="EH27">
        <v>27.434034146341499</v>
      </c>
      <c r="EI27">
        <v>7.1623693379276199E-3</v>
      </c>
      <c r="EJ27">
        <v>1.06670446591744E-3</v>
      </c>
      <c r="EK27">
        <v>1</v>
      </c>
      <c r="EL27">
        <v>29.863417073170702</v>
      </c>
      <c r="EM27">
        <v>1.4196710801394601</v>
      </c>
      <c r="EN27">
        <v>0.14170545525832901</v>
      </c>
      <c r="EO27">
        <v>0</v>
      </c>
      <c r="EP27">
        <v>3</v>
      </c>
      <c r="EQ27">
        <v>4</v>
      </c>
      <c r="ER27" t="s">
        <v>387</v>
      </c>
      <c r="ES27">
        <v>2.9988899999999998</v>
      </c>
      <c r="ET27">
        <v>2.69428</v>
      </c>
      <c r="EU27">
        <v>0.100235</v>
      </c>
      <c r="EV27">
        <v>0.10163800000000001</v>
      </c>
      <c r="EW27">
        <v>0.128298</v>
      </c>
      <c r="EX27">
        <v>0.120017</v>
      </c>
      <c r="EY27">
        <v>28319.4</v>
      </c>
      <c r="EZ27">
        <v>31954</v>
      </c>
      <c r="FA27">
        <v>27504.1</v>
      </c>
      <c r="FB27">
        <v>30797.599999999999</v>
      </c>
      <c r="FC27">
        <v>33628.1</v>
      </c>
      <c r="FD27">
        <v>37291.199999999997</v>
      </c>
      <c r="FE27">
        <v>40646.6</v>
      </c>
      <c r="FF27">
        <v>45361.9</v>
      </c>
      <c r="FG27">
        <v>1.95123</v>
      </c>
      <c r="FH27">
        <v>1.9725699999999999</v>
      </c>
      <c r="FI27">
        <v>3.5516899999999997E-2</v>
      </c>
      <c r="FJ27">
        <v>0</v>
      </c>
      <c r="FK27">
        <v>25.277000000000001</v>
      </c>
      <c r="FL27">
        <v>999.9</v>
      </c>
      <c r="FM27">
        <v>69.906000000000006</v>
      </c>
      <c r="FN27">
        <v>30.706</v>
      </c>
      <c r="FO27">
        <v>30.440999999999999</v>
      </c>
      <c r="FP27">
        <v>61.619500000000002</v>
      </c>
      <c r="FQ27">
        <v>35.468800000000002</v>
      </c>
      <c r="FR27">
        <v>1</v>
      </c>
      <c r="FS27">
        <v>6.0066099999999997E-2</v>
      </c>
      <c r="FT27">
        <v>0.75042200000000003</v>
      </c>
      <c r="FU27">
        <v>20.208200000000001</v>
      </c>
      <c r="FV27">
        <v>5.2228300000000001</v>
      </c>
      <c r="FW27">
        <v>12.027900000000001</v>
      </c>
      <c r="FX27">
        <v>4.9600999999999997</v>
      </c>
      <c r="FY27">
        <v>3.30185</v>
      </c>
      <c r="FZ27">
        <v>9192.4</v>
      </c>
      <c r="GA27">
        <v>9999</v>
      </c>
      <c r="GB27">
        <v>999.9</v>
      </c>
      <c r="GC27">
        <v>9999</v>
      </c>
      <c r="GD27">
        <v>1.8798699999999999</v>
      </c>
      <c r="GE27">
        <v>1.8766799999999999</v>
      </c>
      <c r="GF27">
        <v>1.8789</v>
      </c>
      <c r="GG27">
        <v>1.8787199999999999</v>
      </c>
      <c r="GH27">
        <v>1.88005</v>
      </c>
      <c r="GI27">
        <v>1.87314</v>
      </c>
      <c r="GJ27">
        <v>1.88076</v>
      </c>
      <c r="GK27">
        <v>1.8748199999999999</v>
      </c>
      <c r="GL27">
        <v>5</v>
      </c>
      <c r="GM27">
        <v>0</v>
      </c>
      <c r="GN27">
        <v>0</v>
      </c>
      <c r="GO27">
        <v>0</v>
      </c>
      <c r="GP27" t="s">
        <v>362</v>
      </c>
      <c r="GQ27" t="s">
        <v>363</v>
      </c>
      <c r="GR27" t="s">
        <v>364</v>
      </c>
      <c r="GS27" t="s">
        <v>364</v>
      </c>
      <c r="GT27" t="s">
        <v>364</v>
      </c>
      <c r="GU27" t="s">
        <v>364</v>
      </c>
      <c r="GV27">
        <v>0</v>
      </c>
      <c r="GW27">
        <v>100</v>
      </c>
      <c r="GX27">
        <v>100</v>
      </c>
      <c r="GY27">
        <v>-0.126</v>
      </c>
      <c r="GZ27">
        <v>0.2591</v>
      </c>
      <c r="HA27">
        <v>-0.125899999999945</v>
      </c>
      <c r="HB27">
        <v>0</v>
      </c>
      <c r="HC27">
        <v>0</v>
      </c>
      <c r="HD27">
        <v>0</v>
      </c>
      <c r="HE27">
        <v>0.25903999999999899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0.9</v>
      </c>
      <c r="HN27">
        <v>0.7</v>
      </c>
      <c r="HO27">
        <v>2</v>
      </c>
      <c r="HP27">
        <v>502.05200000000002</v>
      </c>
      <c r="HQ27">
        <v>499.31799999999998</v>
      </c>
      <c r="HR27">
        <v>24.874600000000001</v>
      </c>
      <c r="HS27">
        <v>28.204699999999999</v>
      </c>
      <c r="HT27">
        <v>30.000499999999999</v>
      </c>
      <c r="HU27">
        <v>28.138999999999999</v>
      </c>
      <c r="HV27">
        <v>28.150300000000001</v>
      </c>
      <c r="HW27">
        <v>20.6981</v>
      </c>
      <c r="HX27">
        <v>20.05</v>
      </c>
      <c r="HY27">
        <v>95.7</v>
      </c>
      <c r="HZ27">
        <v>24.877400000000002</v>
      </c>
      <c r="IA27">
        <v>400</v>
      </c>
      <c r="IB27">
        <v>0</v>
      </c>
      <c r="IC27">
        <v>104.636</v>
      </c>
      <c r="ID27">
        <v>101.301</v>
      </c>
    </row>
    <row r="28" spans="1:248" x14ac:dyDescent="0.35">
      <c r="A28">
        <v>11</v>
      </c>
      <c r="B28">
        <v>1599669987.5999999</v>
      </c>
      <c r="C28">
        <v>2848</v>
      </c>
      <c r="D28" t="s">
        <v>413</v>
      </c>
      <c r="E28" t="s">
        <v>414</v>
      </c>
      <c r="F28">
        <v>1599669987.5999999</v>
      </c>
      <c r="G28">
        <f t="shared" si="0"/>
        <v>2.2970678025531614E-3</v>
      </c>
      <c r="H28">
        <f t="shared" si="1"/>
        <v>0.68590153867662829</v>
      </c>
      <c r="I28">
        <f t="shared" si="2"/>
        <v>398.08799923599418</v>
      </c>
      <c r="J28">
        <f t="shared" si="3"/>
        <v>395.11262564208442</v>
      </c>
      <c r="K28">
        <f t="shared" si="4"/>
        <v>40.289639178074857</v>
      </c>
      <c r="L28">
        <f t="shared" si="5"/>
        <v>40.593038059150317</v>
      </c>
      <c r="M28">
        <f t="shared" si="6"/>
        <v>1.0420303842061756</v>
      </c>
      <c r="N28">
        <f t="shared" si="7"/>
        <v>2.2880537184412777</v>
      </c>
      <c r="O28">
        <f t="shared" si="8"/>
        <v>0.83445663681483584</v>
      </c>
      <c r="P28">
        <f t="shared" si="9"/>
        <v>0.53671221326006413</v>
      </c>
      <c r="Q28">
        <f t="shared" si="10"/>
        <v>8.2356408200638</v>
      </c>
      <c r="R28">
        <f t="shared" si="11"/>
        <v>25.941851210136605</v>
      </c>
      <c r="S28">
        <f t="shared" si="12"/>
        <v>25.839700000000001</v>
      </c>
      <c r="T28">
        <f t="shared" si="13"/>
        <v>3.3423842534867547</v>
      </c>
      <c r="U28">
        <f t="shared" si="14"/>
        <v>87.668161073043848</v>
      </c>
      <c r="V28">
        <f t="shared" si="15"/>
        <v>3.0705108043428004</v>
      </c>
      <c r="W28">
        <f t="shared" si="16"/>
        <v>3.5024241033007355</v>
      </c>
      <c r="X28">
        <f t="shared" si="17"/>
        <v>0.27187344914395428</v>
      </c>
      <c r="Y28">
        <f t="shared" si="18"/>
        <v>-101.30069009259442</v>
      </c>
      <c r="Z28">
        <f t="shared" si="19"/>
        <v>97.671342527922192</v>
      </c>
      <c r="AA28">
        <f t="shared" si="20"/>
        <v>9.1422415003268362</v>
      </c>
      <c r="AB28">
        <f t="shared" si="21"/>
        <v>13.74853475571841</v>
      </c>
      <c r="AC28">
        <v>17</v>
      </c>
      <c r="AD28">
        <v>3</v>
      </c>
      <c r="AE28">
        <f t="shared" si="22"/>
        <v>1.000631197238455</v>
      </c>
      <c r="AF28">
        <f t="shared" si="23"/>
        <v>6.3119723845495024E-2</v>
      </c>
      <c r="AG28">
        <f t="shared" si="24"/>
        <v>53899.888392065761</v>
      </c>
      <c r="AH28" t="s">
        <v>360</v>
      </c>
      <c r="AI28">
        <v>10229.200000000001</v>
      </c>
      <c r="AJ28">
        <v>729.15192307692303</v>
      </c>
      <c r="AK28">
        <v>3672.62</v>
      </c>
      <c r="AL28">
        <f t="shared" si="25"/>
        <v>2943.4680769230768</v>
      </c>
      <c r="AM28">
        <f t="shared" si="26"/>
        <v>0.8014627369352334</v>
      </c>
      <c r="AN28">
        <v>-1.4162062876747199</v>
      </c>
      <c r="AO28" t="s">
        <v>415</v>
      </c>
      <c r="AP28">
        <v>10232.1</v>
      </c>
      <c r="AQ28">
        <v>764.94150000000002</v>
      </c>
      <c r="AR28">
        <v>2927.21</v>
      </c>
      <c r="AS28">
        <f t="shared" si="27"/>
        <v>0.73867898100922036</v>
      </c>
      <c r="AT28">
        <v>0.5</v>
      </c>
      <c r="AU28">
        <f t="shared" si="28"/>
        <v>42.142652176830111</v>
      </c>
      <c r="AV28">
        <f t="shared" si="29"/>
        <v>0.68590153867662829</v>
      </c>
      <c r="AW28">
        <f t="shared" si="30"/>
        <v>15.564945683503435</v>
      </c>
      <c r="AX28">
        <f t="shared" si="31"/>
        <v>0.73253370957327979</v>
      </c>
      <c r="AY28">
        <f t="shared" si="32"/>
        <v>4.9880767293214646E-2</v>
      </c>
      <c r="AZ28">
        <f t="shared" si="33"/>
        <v>0.25464862445810171</v>
      </c>
      <c r="BA28" t="s">
        <v>416</v>
      </c>
      <c r="BB28">
        <v>782.93</v>
      </c>
      <c r="BC28">
        <f t="shared" si="34"/>
        <v>2144.2800000000002</v>
      </c>
      <c r="BD28">
        <f t="shared" si="35"/>
        <v>1.0083890629955043</v>
      </c>
      <c r="BE28">
        <f t="shared" si="36"/>
        <v>0.25795500555422896</v>
      </c>
      <c r="BF28">
        <f t="shared" si="37"/>
        <v>0.98371763817397562</v>
      </c>
      <c r="BG28">
        <f t="shared" si="38"/>
        <v>0.25324208740160903</v>
      </c>
      <c r="BH28">
        <f t="shared" si="39"/>
        <v>1.0321025190698505</v>
      </c>
      <c r="BI28">
        <f t="shared" si="40"/>
        <v>-3.210251906985051E-2</v>
      </c>
      <c r="BJ28">
        <f t="shared" si="41"/>
        <v>50.008400000000002</v>
      </c>
      <c r="BK28">
        <f t="shared" si="42"/>
        <v>42.142652176830111</v>
      </c>
      <c r="BL28">
        <f t="shared" si="43"/>
        <v>0.84271146800997654</v>
      </c>
      <c r="BM28">
        <f t="shared" si="44"/>
        <v>0.19542293601995289</v>
      </c>
      <c r="BN28">
        <v>1599669987.5999999</v>
      </c>
      <c r="BO28">
        <v>398.08800000000002</v>
      </c>
      <c r="BP28">
        <v>400.00799999999998</v>
      </c>
      <c r="BQ28">
        <v>30.111899999999999</v>
      </c>
      <c r="BR28">
        <v>27.44</v>
      </c>
      <c r="BS28">
        <v>398.24299999999999</v>
      </c>
      <c r="BT28">
        <v>29.850300000000001</v>
      </c>
      <c r="BU28">
        <v>499.97</v>
      </c>
      <c r="BV28">
        <v>101.87</v>
      </c>
      <c r="BW28">
        <v>0.100012</v>
      </c>
      <c r="BX28">
        <v>26.631499999999999</v>
      </c>
      <c r="BY28">
        <v>25.839700000000001</v>
      </c>
      <c r="BZ28">
        <v>999.9</v>
      </c>
      <c r="CA28">
        <v>0</v>
      </c>
      <c r="CB28">
        <v>0</v>
      </c>
      <c r="CC28">
        <v>9993.75</v>
      </c>
      <c r="CD28">
        <v>0</v>
      </c>
      <c r="CE28">
        <v>11.454700000000001</v>
      </c>
      <c r="CF28">
        <v>-1.9195899999999999</v>
      </c>
      <c r="CG28">
        <v>410.44799999999998</v>
      </c>
      <c r="CH28">
        <v>411.29399999999998</v>
      </c>
      <c r="CI28">
        <v>2.6718199999999999</v>
      </c>
      <c r="CJ28">
        <v>400.00799999999998</v>
      </c>
      <c r="CK28">
        <v>27.44</v>
      </c>
      <c r="CL28">
        <v>3.0674899999999998</v>
      </c>
      <c r="CM28">
        <v>2.7953100000000002</v>
      </c>
      <c r="CN28">
        <v>24.398800000000001</v>
      </c>
      <c r="CO28">
        <v>22.856400000000001</v>
      </c>
      <c r="CP28">
        <v>50.008400000000002</v>
      </c>
      <c r="CQ28">
        <v>0.89963700000000002</v>
      </c>
      <c r="CR28">
        <v>0.10036299999999999</v>
      </c>
      <c r="CS28">
        <v>0</v>
      </c>
      <c r="CT28">
        <v>766.702</v>
      </c>
      <c r="CU28">
        <v>4.9998100000000001</v>
      </c>
      <c r="CV28">
        <v>436.41899999999998</v>
      </c>
      <c r="CW28">
        <v>374.12700000000001</v>
      </c>
      <c r="CX28">
        <v>40.686999999999998</v>
      </c>
      <c r="CY28">
        <v>44.375</v>
      </c>
      <c r="CZ28">
        <v>42.811999999999998</v>
      </c>
      <c r="DA28">
        <v>43.686999999999998</v>
      </c>
      <c r="DB28">
        <v>43.436999999999998</v>
      </c>
      <c r="DC28">
        <v>40.49</v>
      </c>
      <c r="DD28">
        <v>4.5199999999999996</v>
      </c>
      <c r="DE28">
        <v>0</v>
      </c>
      <c r="DF28">
        <v>116.30000019073501</v>
      </c>
      <c r="DG28">
        <v>0</v>
      </c>
      <c r="DH28">
        <v>764.94150000000002</v>
      </c>
      <c r="DI28">
        <v>11.542598290212799</v>
      </c>
      <c r="DJ28">
        <v>3.3278290639981698</v>
      </c>
      <c r="DK28">
        <v>436.215423076923</v>
      </c>
      <c r="DL28">
        <v>15</v>
      </c>
      <c r="DM28">
        <v>1599669931.0999999</v>
      </c>
      <c r="DN28" t="s">
        <v>417</v>
      </c>
      <c r="DO28">
        <v>1599669918.0999999</v>
      </c>
      <c r="DP28">
        <v>1599669931.0999999</v>
      </c>
      <c r="DQ28">
        <v>40</v>
      </c>
      <c r="DR28">
        <v>-2.9000000000000001E-2</v>
      </c>
      <c r="DS28">
        <v>2E-3</v>
      </c>
      <c r="DT28">
        <v>-0.155</v>
      </c>
      <c r="DU28">
        <v>0.26200000000000001</v>
      </c>
      <c r="DV28">
        <v>400</v>
      </c>
      <c r="DW28">
        <v>27</v>
      </c>
      <c r="DX28">
        <v>0.23</v>
      </c>
      <c r="DY28">
        <v>0.03</v>
      </c>
      <c r="DZ28">
        <v>400.00436585365901</v>
      </c>
      <c r="EA28">
        <v>-7.7310104529732998E-2</v>
      </c>
      <c r="EB28">
        <v>2.7003844439547699E-2</v>
      </c>
      <c r="EC28">
        <v>1</v>
      </c>
      <c r="ED28">
        <v>398.09177419354802</v>
      </c>
      <c r="EE28">
        <v>-0.121451612904422</v>
      </c>
      <c r="EF28">
        <v>1.53595818101272E-2</v>
      </c>
      <c r="EG28">
        <v>1</v>
      </c>
      <c r="EH28">
        <v>27.440100000000001</v>
      </c>
      <c r="EI28">
        <v>-1.5265505226484601E-2</v>
      </c>
      <c r="EJ28">
        <v>1.8376814660684599E-3</v>
      </c>
      <c r="EK28">
        <v>1</v>
      </c>
      <c r="EL28">
        <v>30.060395121951199</v>
      </c>
      <c r="EM28">
        <v>0.45780627177706701</v>
      </c>
      <c r="EN28">
        <v>4.7237004671666E-2</v>
      </c>
      <c r="EO28">
        <v>1</v>
      </c>
      <c r="EP28">
        <v>4</v>
      </c>
      <c r="EQ28">
        <v>4</v>
      </c>
      <c r="ER28" t="s">
        <v>361</v>
      </c>
      <c r="ES28">
        <v>2.9987300000000001</v>
      </c>
      <c r="ET28">
        <v>2.6942200000000001</v>
      </c>
      <c r="EU28">
        <v>0.10086299999999999</v>
      </c>
      <c r="EV28">
        <v>0.10162</v>
      </c>
      <c r="EW28">
        <v>0.12840299999999999</v>
      </c>
      <c r="EX28">
        <v>0.120014</v>
      </c>
      <c r="EY28">
        <v>28297.3</v>
      </c>
      <c r="EZ28">
        <v>31951.599999999999</v>
      </c>
      <c r="FA28">
        <v>27502</v>
      </c>
      <c r="FB28">
        <v>30794.799999999999</v>
      </c>
      <c r="FC28">
        <v>33621.800000000003</v>
      </c>
      <c r="FD28">
        <v>37288</v>
      </c>
      <c r="FE28">
        <v>40643.800000000003</v>
      </c>
      <c r="FF28">
        <v>45357.9</v>
      </c>
      <c r="FG28">
        <v>1.95058</v>
      </c>
      <c r="FH28">
        <v>1.9726300000000001</v>
      </c>
      <c r="FI28">
        <v>3.63775E-2</v>
      </c>
      <c r="FJ28">
        <v>0</v>
      </c>
      <c r="FK28">
        <v>25.243400000000001</v>
      </c>
      <c r="FL28">
        <v>999.9</v>
      </c>
      <c r="FM28">
        <v>69.930000000000007</v>
      </c>
      <c r="FN28">
        <v>30.736000000000001</v>
      </c>
      <c r="FO28">
        <v>30.5059</v>
      </c>
      <c r="FP28">
        <v>61.619500000000002</v>
      </c>
      <c r="FQ28">
        <v>35.616999999999997</v>
      </c>
      <c r="FR28">
        <v>1</v>
      </c>
      <c r="FS28">
        <v>6.3645800000000002E-2</v>
      </c>
      <c r="FT28">
        <v>0.84118999999999999</v>
      </c>
      <c r="FU28">
        <v>20.208300000000001</v>
      </c>
      <c r="FV28">
        <v>5.2228300000000001</v>
      </c>
      <c r="FW28">
        <v>12.027900000000001</v>
      </c>
      <c r="FX28">
        <v>4.9598000000000004</v>
      </c>
      <c r="FY28">
        <v>3.30185</v>
      </c>
      <c r="FZ28">
        <v>9195</v>
      </c>
      <c r="GA28">
        <v>9999</v>
      </c>
      <c r="GB28">
        <v>999.9</v>
      </c>
      <c r="GC28">
        <v>9999</v>
      </c>
      <c r="GD28">
        <v>1.87985</v>
      </c>
      <c r="GE28">
        <v>1.8766799999999999</v>
      </c>
      <c r="GF28">
        <v>1.87887</v>
      </c>
      <c r="GG28">
        <v>1.8786700000000001</v>
      </c>
      <c r="GH28">
        <v>1.8800399999999999</v>
      </c>
      <c r="GI28">
        <v>1.87313</v>
      </c>
      <c r="GJ28">
        <v>1.8807</v>
      </c>
      <c r="GK28">
        <v>1.8748100000000001</v>
      </c>
      <c r="GL28">
        <v>5</v>
      </c>
      <c r="GM28">
        <v>0</v>
      </c>
      <c r="GN28">
        <v>0</v>
      </c>
      <c r="GO28">
        <v>0</v>
      </c>
      <c r="GP28" t="s">
        <v>362</v>
      </c>
      <c r="GQ28" t="s">
        <v>363</v>
      </c>
      <c r="GR28" t="s">
        <v>364</v>
      </c>
      <c r="GS28" t="s">
        <v>364</v>
      </c>
      <c r="GT28" t="s">
        <v>364</v>
      </c>
      <c r="GU28" t="s">
        <v>364</v>
      </c>
      <c r="GV28">
        <v>0</v>
      </c>
      <c r="GW28">
        <v>100</v>
      </c>
      <c r="GX28">
        <v>100</v>
      </c>
      <c r="GY28">
        <v>-0.155</v>
      </c>
      <c r="GZ28">
        <v>0.2616</v>
      </c>
      <c r="HA28">
        <v>-0.15500000000003</v>
      </c>
      <c r="HB28">
        <v>0</v>
      </c>
      <c r="HC28">
        <v>0</v>
      </c>
      <c r="HD28">
        <v>0</v>
      </c>
      <c r="HE28">
        <v>0.26152999999999699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1.2</v>
      </c>
      <c r="HN28">
        <v>0.9</v>
      </c>
      <c r="HO28">
        <v>2</v>
      </c>
      <c r="HP28">
        <v>501.91500000000002</v>
      </c>
      <c r="HQ28">
        <v>499.67</v>
      </c>
      <c r="HR28">
        <v>24.905100000000001</v>
      </c>
      <c r="HS28">
        <v>28.2455</v>
      </c>
      <c r="HT28">
        <v>30.000299999999999</v>
      </c>
      <c r="HU28">
        <v>28.1723</v>
      </c>
      <c r="HV28">
        <v>28.185199999999998</v>
      </c>
      <c r="HW28">
        <v>20.701899999999998</v>
      </c>
      <c r="HX28">
        <v>20.05</v>
      </c>
      <c r="HY28">
        <v>95.7</v>
      </c>
      <c r="HZ28">
        <v>24.898900000000001</v>
      </c>
      <c r="IA28">
        <v>400</v>
      </c>
      <c r="IB28">
        <v>0</v>
      </c>
      <c r="IC28">
        <v>104.628</v>
      </c>
      <c r="ID28">
        <v>101.292</v>
      </c>
    </row>
    <row r="29" spans="1:248" x14ac:dyDescent="0.35">
      <c r="A29">
        <v>12</v>
      </c>
      <c r="B29">
        <v>1599670096.5999999</v>
      </c>
      <c r="C29">
        <v>2957</v>
      </c>
      <c r="D29" t="s">
        <v>418</v>
      </c>
      <c r="E29" t="s">
        <v>419</v>
      </c>
      <c r="F29">
        <v>1599670096.5999999</v>
      </c>
      <c r="G29">
        <f t="shared" si="0"/>
        <v>2.0570493564945475E-3</v>
      </c>
      <c r="H29">
        <f t="shared" si="1"/>
        <v>-1.7137195447559797</v>
      </c>
      <c r="I29">
        <f t="shared" si="2"/>
        <v>401.07600191266727</v>
      </c>
      <c r="J29">
        <f t="shared" si="3"/>
        <v>403.00483101010951</v>
      </c>
      <c r="K29">
        <f t="shared" si="4"/>
        <v>41.094842699376329</v>
      </c>
      <c r="L29">
        <f t="shared" si="5"/>
        <v>40.89815789002877</v>
      </c>
      <c r="M29">
        <f t="shared" si="6"/>
        <v>0.86646542524841663</v>
      </c>
      <c r="N29">
        <f t="shared" si="7"/>
        <v>2.2863302038646052</v>
      </c>
      <c r="O29">
        <f t="shared" si="8"/>
        <v>0.71756528012004561</v>
      </c>
      <c r="P29">
        <f t="shared" si="9"/>
        <v>0.45971028017210946</v>
      </c>
      <c r="Q29">
        <f t="shared" si="10"/>
        <v>1.5958132752824533E-5</v>
      </c>
      <c r="R29">
        <f t="shared" si="11"/>
        <v>25.897060712191145</v>
      </c>
      <c r="S29">
        <f t="shared" si="12"/>
        <v>25.786100000000001</v>
      </c>
      <c r="T29">
        <f t="shared" si="13"/>
        <v>3.3317852180947161</v>
      </c>
      <c r="U29">
        <f t="shared" si="14"/>
        <v>87.359781321516834</v>
      </c>
      <c r="V29">
        <f t="shared" si="15"/>
        <v>3.0486093433055999</v>
      </c>
      <c r="W29">
        <f t="shared" si="16"/>
        <v>3.489717232791107</v>
      </c>
      <c r="X29">
        <f t="shared" si="17"/>
        <v>0.28317587478911621</v>
      </c>
      <c r="Y29">
        <f t="shared" si="18"/>
        <v>-90.715876621409549</v>
      </c>
      <c r="Z29">
        <f t="shared" si="19"/>
        <v>96.599358827201627</v>
      </c>
      <c r="AA29">
        <f t="shared" si="20"/>
        <v>9.0434884657531907</v>
      </c>
      <c r="AB29">
        <f t="shared" si="21"/>
        <v>14.926986629678026</v>
      </c>
      <c r="AC29">
        <v>18</v>
      </c>
      <c r="AD29">
        <v>4</v>
      </c>
      <c r="AE29">
        <f t="shared" si="22"/>
        <v>1.0006689299745399</v>
      </c>
      <c r="AF29">
        <f t="shared" si="23"/>
        <v>6.6892997453993353E-2</v>
      </c>
      <c r="AG29">
        <f t="shared" si="24"/>
        <v>53853.292347767165</v>
      </c>
      <c r="AH29" t="s">
        <v>420</v>
      </c>
      <c r="AI29">
        <v>10234.700000000001</v>
      </c>
      <c r="AJ29">
        <v>731.25199999999995</v>
      </c>
      <c r="AK29">
        <v>3263.89</v>
      </c>
      <c r="AL29">
        <f t="shared" si="25"/>
        <v>2532.6379999999999</v>
      </c>
      <c r="AM29">
        <f t="shared" si="26"/>
        <v>0.77595691031254121</v>
      </c>
      <c r="AN29">
        <v>-1.7145681900199501</v>
      </c>
      <c r="AO29" t="s">
        <v>421</v>
      </c>
      <c r="AP29" t="s">
        <v>421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-1.7137195447559797</v>
      </c>
      <c r="AW29" t="e">
        <f t="shared" si="30"/>
        <v>#DIV/0!</v>
      </c>
      <c r="AX29" t="e">
        <f t="shared" si="31"/>
        <v>#DIV/0!</v>
      </c>
      <c r="AY29">
        <f t="shared" si="32"/>
        <v>1.0103707883019015</v>
      </c>
      <c r="AZ29" t="e">
        <f t="shared" si="33"/>
        <v>#DIV/0!</v>
      </c>
      <c r="BA29" t="s">
        <v>421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1.2887313544217531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1599670096.5999999</v>
      </c>
      <c r="BO29">
        <v>401.07600000000002</v>
      </c>
      <c r="BP29">
        <v>400.01100000000002</v>
      </c>
      <c r="BQ29">
        <v>29.896799999999999</v>
      </c>
      <c r="BR29">
        <v>27.503900000000002</v>
      </c>
      <c r="BS29">
        <v>401.22</v>
      </c>
      <c r="BT29">
        <v>29.636299999999999</v>
      </c>
      <c r="BU29">
        <v>500.02300000000002</v>
      </c>
      <c r="BV29">
        <v>101.871</v>
      </c>
      <c r="BW29">
        <v>0.100092</v>
      </c>
      <c r="BX29">
        <v>26.569800000000001</v>
      </c>
      <c r="BY29">
        <v>25.786100000000001</v>
      </c>
      <c r="BZ29">
        <v>999.9</v>
      </c>
      <c r="CA29">
        <v>0</v>
      </c>
      <c r="CB29">
        <v>0</v>
      </c>
      <c r="CC29">
        <v>9982.5</v>
      </c>
      <c r="CD29">
        <v>0</v>
      </c>
      <c r="CE29">
        <v>11.411799999999999</v>
      </c>
      <c r="CF29">
        <v>1.06473</v>
      </c>
      <c r="CG29">
        <v>413.43599999999998</v>
      </c>
      <c r="CH29">
        <v>411.32400000000001</v>
      </c>
      <c r="CI29">
        <v>2.3929100000000001</v>
      </c>
      <c r="CJ29">
        <v>400.01100000000002</v>
      </c>
      <c r="CK29">
        <v>27.503900000000002</v>
      </c>
      <c r="CL29">
        <v>3.0456099999999999</v>
      </c>
      <c r="CM29">
        <v>2.8018399999999999</v>
      </c>
      <c r="CN29">
        <v>24.279399999999999</v>
      </c>
      <c r="CO29">
        <v>22.8949</v>
      </c>
      <c r="CP29">
        <v>9.9996100000000008E-3</v>
      </c>
      <c r="CQ29">
        <v>0</v>
      </c>
      <c r="CR29">
        <v>0</v>
      </c>
      <c r="CS29">
        <v>0</v>
      </c>
      <c r="CT29">
        <v>728.8</v>
      </c>
      <c r="CU29">
        <v>9.9996100000000008E-3</v>
      </c>
      <c r="CV29">
        <v>67.05</v>
      </c>
      <c r="CW29">
        <v>9.8000000000000007</v>
      </c>
      <c r="CX29">
        <v>40.311999999999998</v>
      </c>
      <c r="CY29">
        <v>44.061999999999998</v>
      </c>
      <c r="CZ29">
        <v>42.5</v>
      </c>
      <c r="DA29">
        <v>43.25</v>
      </c>
      <c r="DB29">
        <v>42.875</v>
      </c>
      <c r="DC29">
        <v>0</v>
      </c>
      <c r="DD29">
        <v>0</v>
      </c>
      <c r="DE29">
        <v>0</v>
      </c>
      <c r="DF29">
        <v>108.700000047684</v>
      </c>
      <c r="DG29">
        <v>0</v>
      </c>
      <c r="DH29">
        <v>731.25199999999995</v>
      </c>
      <c r="DI29">
        <v>4.0499997684585702</v>
      </c>
      <c r="DJ29">
        <v>-4.5269229434299101</v>
      </c>
      <c r="DK29">
        <v>68.682000000000002</v>
      </c>
      <c r="DL29">
        <v>15</v>
      </c>
      <c r="DM29">
        <v>1599670044.0999999</v>
      </c>
      <c r="DN29" t="s">
        <v>422</v>
      </c>
      <c r="DO29">
        <v>1599670033.0999999</v>
      </c>
      <c r="DP29">
        <v>1599670044.0999999</v>
      </c>
      <c r="DQ29">
        <v>41</v>
      </c>
      <c r="DR29">
        <v>0.01</v>
      </c>
      <c r="DS29">
        <v>-1E-3</v>
      </c>
      <c r="DT29">
        <v>-0.14499999999999999</v>
      </c>
      <c r="DU29">
        <v>0.26</v>
      </c>
      <c r="DV29">
        <v>400</v>
      </c>
      <c r="DW29">
        <v>27</v>
      </c>
      <c r="DX29">
        <v>0.16</v>
      </c>
      <c r="DY29">
        <v>0.04</v>
      </c>
      <c r="DZ29">
        <v>399.996731707317</v>
      </c>
      <c r="EA29">
        <v>-1.76655052264784E-2</v>
      </c>
      <c r="EB29">
        <v>1.73388389492941E-2</v>
      </c>
      <c r="EC29">
        <v>1</v>
      </c>
      <c r="ED29">
        <v>401.00954838709703</v>
      </c>
      <c r="EE29">
        <v>0.26433870967564699</v>
      </c>
      <c r="EF29">
        <v>2.2601511096610901E-2</v>
      </c>
      <c r="EG29">
        <v>1</v>
      </c>
      <c r="EH29">
        <v>27.502707317073199</v>
      </c>
      <c r="EI29">
        <v>1.0287804878080099E-2</v>
      </c>
      <c r="EJ29">
        <v>1.30241618688284E-3</v>
      </c>
      <c r="EK29">
        <v>1</v>
      </c>
      <c r="EL29">
        <v>29.835897560975599</v>
      </c>
      <c r="EM29">
        <v>0.48741324041817802</v>
      </c>
      <c r="EN29">
        <v>4.9590855214247102E-2</v>
      </c>
      <c r="EO29">
        <v>1</v>
      </c>
      <c r="EP29">
        <v>4</v>
      </c>
      <c r="EQ29">
        <v>4</v>
      </c>
      <c r="ER29" t="s">
        <v>361</v>
      </c>
      <c r="ES29">
        <v>2.9988700000000001</v>
      </c>
      <c r="ET29">
        <v>2.6943000000000001</v>
      </c>
      <c r="EU29">
        <v>0.10144400000000001</v>
      </c>
      <c r="EV29">
        <v>0.101622</v>
      </c>
      <c r="EW29">
        <v>0.12776499999999999</v>
      </c>
      <c r="EX29">
        <v>0.120208</v>
      </c>
      <c r="EY29">
        <v>28280.799999999999</v>
      </c>
      <c r="EZ29">
        <v>31953</v>
      </c>
      <c r="FA29">
        <v>27503.599999999999</v>
      </c>
      <c r="FB29">
        <v>30796.1</v>
      </c>
      <c r="FC29">
        <v>33648.800000000003</v>
      </c>
      <c r="FD29">
        <v>37281.699999999997</v>
      </c>
      <c r="FE29">
        <v>40646.5</v>
      </c>
      <c r="FF29">
        <v>45360.2</v>
      </c>
      <c r="FG29">
        <v>1.9503299999999999</v>
      </c>
      <c r="FH29">
        <v>1.97278</v>
      </c>
      <c r="FI29">
        <v>3.1918299999999997E-2</v>
      </c>
      <c r="FJ29">
        <v>0</v>
      </c>
      <c r="FK29">
        <v>25.262799999999999</v>
      </c>
      <c r="FL29">
        <v>999.9</v>
      </c>
      <c r="FM29">
        <v>69.954999999999998</v>
      </c>
      <c r="FN29">
        <v>30.736000000000001</v>
      </c>
      <c r="FO29">
        <v>30.518999999999998</v>
      </c>
      <c r="FP29">
        <v>61.729500000000002</v>
      </c>
      <c r="FQ29">
        <v>35.540900000000001</v>
      </c>
      <c r="FR29">
        <v>1</v>
      </c>
      <c r="FS29">
        <v>6.1282999999999997E-2</v>
      </c>
      <c r="FT29">
        <v>0.89664999999999995</v>
      </c>
      <c r="FU29">
        <v>20.209099999999999</v>
      </c>
      <c r="FV29">
        <v>5.2231300000000003</v>
      </c>
      <c r="FW29">
        <v>12.027900000000001</v>
      </c>
      <c r="FX29">
        <v>4.9610500000000002</v>
      </c>
      <c r="FY29">
        <v>3.3019699999999998</v>
      </c>
      <c r="FZ29">
        <v>9197.2000000000007</v>
      </c>
      <c r="GA29">
        <v>9999</v>
      </c>
      <c r="GB29">
        <v>999.9</v>
      </c>
      <c r="GC29">
        <v>9999</v>
      </c>
      <c r="GD29">
        <v>1.8798600000000001</v>
      </c>
      <c r="GE29">
        <v>1.8766799999999999</v>
      </c>
      <c r="GF29">
        <v>1.87887</v>
      </c>
      <c r="GG29">
        <v>1.8786799999999999</v>
      </c>
      <c r="GH29">
        <v>1.8800600000000001</v>
      </c>
      <c r="GI29">
        <v>1.87314</v>
      </c>
      <c r="GJ29">
        <v>1.8806700000000001</v>
      </c>
      <c r="GK29">
        <v>1.87477</v>
      </c>
      <c r="GL29">
        <v>5</v>
      </c>
      <c r="GM29">
        <v>0</v>
      </c>
      <c r="GN29">
        <v>0</v>
      </c>
      <c r="GO29">
        <v>0</v>
      </c>
      <c r="GP29" t="s">
        <v>362</v>
      </c>
      <c r="GQ29" t="s">
        <v>363</v>
      </c>
      <c r="GR29" t="s">
        <v>364</v>
      </c>
      <c r="GS29" t="s">
        <v>364</v>
      </c>
      <c r="GT29" t="s">
        <v>364</v>
      </c>
      <c r="GU29" t="s">
        <v>364</v>
      </c>
      <c r="GV29">
        <v>0</v>
      </c>
      <c r="GW29">
        <v>100</v>
      </c>
      <c r="GX29">
        <v>100</v>
      </c>
      <c r="GY29">
        <v>-0.14399999999999999</v>
      </c>
      <c r="GZ29">
        <v>0.26050000000000001</v>
      </c>
      <c r="HA29">
        <v>-0.144599999999969</v>
      </c>
      <c r="HB29">
        <v>0</v>
      </c>
      <c r="HC29">
        <v>0</v>
      </c>
      <c r="HD29">
        <v>0</v>
      </c>
      <c r="HE29">
        <v>0.260465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1.1000000000000001</v>
      </c>
      <c r="HN29">
        <v>0.9</v>
      </c>
      <c r="HO29">
        <v>2</v>
      </c>
      <c r="HP29">
        <v>501.791</v>
      </c>
      <c r="HQ29">
        <v>499.77199999999999</v>
      </c>
      <c r="HR29">
        <v>24.783799999999999</v>
      </c>
      <c r="HS29">
        <v>28.231100000000001</v>
      </c>
      <c r="HT29">
        <v>30.0001</v>
      </c>
      <c r="HU29">
        <v>28.177</v>
      </c>
      <c r="HV29">
        <v>28.185199999999998</v>
      </c>
      <c r="HW29">
        <v>20.703700000000001</v>
      </c>
      <c r="HX29">
        <v>20.05</v>
      </c>
      <c r="HY29">
        <v>95.7</v>
      </c>
      <c r="HZ29">
        <v>24.779399999999999</v>
      </c>
      <c r="IA29">
        <v>400</v>
      </c>
      <c r="IB29">
        <v>0</v>
      </c>
      <c r="IC29">
        <v>104.63500000000001</v>
      </c>
      <c r="ID29">
        <v>101.297</v>
      </c>
    </row>
    <row r="30" spans="1:248" x14ac:dyDescent="0.35">
      <c r="A30">
        <v>13</v>
      </c>
      <c r="B30">
        <f t="shared" ref="B30:BM30" si="45">AVERAGE(B27:B29)</f>
        <v>1599669984.9333332</v>
      </c>
      <c r="C30">
        <f t="shared" si="45"/>
        <v>2845.3333333333335</v>
      </c>
      <c r="D30" t="s">
        <v>418</v>
      </c>
      <c r="E30" s="1">
        <v>0.50555555555555554</v>
      </c>
      <c r="F30">
        <f t="shared" si="45"/>
        <v>1599669984.9333332</v>
      </c>
      <c r="G30">
        <f t="shared" si="45"/>
        <v>2.2060064073177671E-3</v>
      </c>
      <c r="H30">
        <f t="shared" si="45"/>
        <v>0.79772519850949652</v>
      </c>
      <c r="I30">
        <f t="shared" si="45"/>
        <v>398.01233244033119</v>
      </c>
      <c r="J30">
        <f t="shared" si="45"/>
        <v>394.86643673697466</v>
      </c>
      <c r="K30">
        <f t="shared" si="45"/>
        <v>40.264817059954588</v>
      </c>
      <c r="L30">
        <f t="shared" si="45"/>
        <v>40.585606355865558</v>
      </c>
      <c r="M30">
        <f t="shared" si="45"/>
        <v>0.96527892379740077</v>
      </c>
      <c r="N30">
        <f t="shared" si="45"/>
        <v>2.2863247344054733</v>
      </c>
      <c r="O30">
        <f t="shared" si="45"/>
        <v>0.7835646833581581</v>
      </c>
      <c r="P30">
        <f t="shared" si="45"/>
        <v>0.50317232740744944</v>
      </c>
      <c r="Q30">
        <f t="shared" si="45"/>
        <v>8.2462586352628708</v>
      </c>
      <c r="R30">
        <f t="shared" si="45"/>
        <v>25.958307818938064</v>
      </c>
      <c r="S30">
        <f t="shared" si="45"/>
        <v>25.828333333333333</v>
      </c>
      <c r="T30">
        <f t="shared" si="45"/>
        <v>3.3401390057202351</v>
      </c>
      <c r="U30">
        <f t="shared" si="45"/>
        <v>87.485874782060364</v>
      </c>
      <c r="V30">
        <f t="shared" si="45"/>
        <v>3.0618035689909999</v>
      </c>
      <c r="W30">
        <f t="shared" si="45"/>
        <v>3.4997639574155124</v>
      </c>
      <c r="X30">
        <f t="shared" si="45"/>
        <v>0.27833543672923522</v>
      </c>
      <c r="Y30">
        <f t="shared" si="45"/>
        <v>-97.284882562713548</v>
      </c>
      <c r="Z30">
        <f t="shared" si="45"/>
        <v>97.404321848268424</v>
      </c>
      <c r="AA30">
        <f t="shared" si="45"/>
        <v>9.1230600334581595</v>
      </c>
      <c r="AB30">
        <f t="shared" si="45"/>
        <v>17.488757954275925</v>
      </c>
      <c r="AC30">
        <f t="shared" si="45"/>
        <v>17.333333333333332</v>
      </c>
      <c r="AD30">
        <f t="shared" si="45"/>
        <v>3.3333333333333335</v>
      </c>
      <c r="AE30">
        <f t="shared" si="45"/>
        <v>1.0006442446968506</v>
      </c>
      <c r="AF30">
        <f t="shared" si="45"/>
        <v>6.442446968505007E-2</v>
      </c>
      <c r="AG30">
        <f t="shared" si="45"/>
        <v>53844.346556974277</v>
      </c>
      <c r="AH30" t="e">
        <f t="shared" si="45"/>
        <v>#DIV/0!</v>
      </c>
      <c r="AI30">
        <f t="shared" si="45"/>
        <v>10231.033333333335</v>
      </c>
      <c r="AJ30">
        <f t="shared" si="45"/>
        <v>729.85194871794863</v>
      </c>
      <c r="AK30">
        <f t="shared" si="45"/>
        <v>3536.3766666666666</v>
      </c>
      <c r="AL30">
        <f t="shared" si="45"/>
        <v>2806.5247179487178</v>
      </c>
      <c r="AM30">
        <f t="shared" si="45"/>
        <v>0.79296079472766934</v>
      </c>
      <c r="AN30">
        <f t="shared" si="45"/>
        <v>-1.51566025512313</v>
      </c>
      <c r="AO30" t="e">
        <f t="shared" si="45"/>
        <v>#DIV/0!</v>
      </c>
      <c r="AP30">
        <f t="shared" si="45"/>
        <v>10234.150000000001</v>
      </c>
      <c r="AQ30">
        <f t="shared" si="45"/>
        <v>519.92991025641038</v>
      </c>
      <c r="AR30">
        <f t="shared" si="45"/>
        <v>1906.5333333333335</v>
      </c>
      <c r="AS30" t="e">
        <f t="shared" si="45"/>
        <v>#DIV/0!</v>
      </c>
      <c r="AT30">
        <f t="shared" si="45"/>
        <v>0.5</v>
      </c>
      <c r="AU30">
        <f t="shared" si="45"/>
        <v>42.156930884370503</v>
      </c>
      <c r="AV30">
        <f t="shared" si="45"/>
        <v>0.79772519850949652</v>
      </c>
      <c r="AW30" t="e">
        <f t="shared" si="45"/>
        <v>#DIV/0!</v>
      </c>
      <c r="AX30" t="e">
        <f t="shared" si="45"/>
        <v>#DIV/0!</v>
      </c>
      <c r="AY30">
        <f t="shared" si="45"/>
        <v>0.37253792015294279</v>
      </c>
      <c r="AZ30" t="e">
        <f t="shared" si="45"/>
        <v>#DIV/0!</v>
      </c>
      <c r="BA30" t="e">
        <f t="shared" si="45"/>
        <v>#DIV/0!</v>
      </c>
      <c r="BB30">
        <f t="shared" si="45"/>
        <v>512.35333333333335</v>
      </c>
      <c r="BC30">
        <f t="shared" si="45"/>
        <v>1394.18</v>
      </c>
      <c r="BD30" t="e">
        <f t="shared" si="45"/>
        <v>#DIV/0!</v>
      </c>
      <c r="BE30">
        <f t="shared" si="45"/>
        <v>0.51985320081731323</v>
      </c>
      <c r="BF30">
        <f t="shared" si="45"/>
        <v>0.65062542584484906</v>
      </c>
      <c r="BG30">
        <f t="shared" si="45"/>
        <v>0.61367288063529724</v>
      </c>
      <c r="BH30" t="e">
        <f t="shared" si="45"/>
        <v>#DIV/0!</v>
      </c>
      <c r="BI30" t="e">
        <f t="shared" si="45"/>
        <v>#DIV/0!</v>
      </c>
      <c r="BJ30">
        <f t="shared" si="45"/>
        <v>50.02279987</v>
      </c>
      <c r="BK30">
        <f t="shared" si="45"/>
        <v>42.156930884370503</v>
      </c>
      <c r="BL30">
        <f t="shared" si="45"/>
        <v>0.58985325721272119</v>
      </c>
      <c r="BM30">
        <f t="shared" si="45"/>
        <v>0.13670845142544244</v>
      </c>
      <c r="BN30">
        <f t="shared" ref="BN30:DY30" si="46">AVERAGE(BN27:BN29)</f>
        <v>1599669984.9333332</v>
      </c>
      <c r="BO30">
        <f t="shared" si="46"/>
        <v>398.01233333333334</v>
      </c>
      <c r="BP30">
        <f t="shared" si="46"/>
        <v>400.02233333333334</v>
      </c>
      <c r="BQ30">
        <f t="shared" si="46"/>
        <v>30.026300000000003</v>
      </c>
      <c r="BR30">
        <f t="shared" si="46"/>
        <v>27.460333333333335</v>
      </c>
      <c r="BS30">
        <f t="shared" si="46"/>
        <v>398.154</v>
      </c>
      <c r="BT30">
        <f t="shared" si="46"/>
        <v>29.765899999999998</v>
      </c>
      <c r="BU30">
        <f t="shared" si="46"/>
        <v>500.00866666666667</v>
      </c>
      <c r="BV30">
        <f t="shared" si="46"/>
        <v>101.87066666666665</v>
      </c>
      <c r="BW30">
        <f t="shared" si="46"/>
        <v>0.10005900000000001</v>
      </c>
      <c r="BX30">
        <f t="shared" si="46"/>
        <v>26.618566666666666</v>
      </c>
      <c r="BY30">
        <f t="shared" si="46"/>
        <v>25.828333333333333</v>
      </c>
      <c r="BZ30">
        <f t="shared" si="46"/>
        <v>999.9</v>
      </c>
      <c r="CA30">
        <f t="shared" si="46"/>
        <v>0</v>
      </c>
      <c r="CB30">
        <f t="shared" si="46"/>
        <v>0</v>
      </c>
      <c r="CC30">
        <f t="shared" si="46"/>
        <v>9982.5</v>
      </c>
      <c r="CD30">
        <f t="shared" si="46"/>
        <v>0</v>
      </c>
      <c r="CE30">
        <f t="shared" si="46"/>
        <v>11.404866666666669</v>
      </c>
      <c r="CF30">
        <f t="shared" si="46"/>
        <v>-2.0099200000000002</v>
      </c>
      <c r="CG30">
        <f t="shared" si="46"/>
        <v>410.33300000000003</v>
      </c>
      <c r="CH30">
        <f t="shared" si="46"/>
        <v>411.31733333333335</v>
      </c>
      <c r="CI30">
        <f t="shared" si="46"/>
        <v>2.5659399999999999</v>
      </c>
      <c r="CJ30">
        <f t="shared" si="46"/>
        <v>400.02233333333334</v>
      </c>
      <c r="CK30">
        <f t="shared" si="46"/>
        <v>27.460333333333335</v>
      </c>
      <c r="CL30">
        <f t="shared" si="46"/>
        <v>3.0587966666666664</v>
      </c>
      <c r="CM30">
        <f t="shared" si="46"/>
        <v>2.7974000000000001</v>
      </c>
      <c r="CN30">
        <f t="shared" si="46"/>
        <v>24.351399999999998</v>
      </c>
      <c r="CO30">
        <f t="shared" si="46"/>
        <v>22.868733333333335</v>
      </c>
      <c r="CP30">
        <f t="shared" si="46"/>
        <v>50.02279987</v>
      </c>
      <c r="CQ30">
        <f t="shared" si="46"/>
        <v>0.59987699999999999</v>
      </c>
      <c r="CR30">
        <f t="shared" si="46"/>
        <v>6.6789666666666664E-2</v>
      </c>
      <c r="CS30">
        <f t="shared" si="46"/>
        <v>0</v>
      </c>
      <c r="CT30">
        <f t="shared" si="46"/>
        <v>763.45333333333326</v>
      </c>
      <c r="CU30">
        <f t="shared" si="46"/>
        <v>3.3365398699999997</v>
      </c>
      <c r="CV30">
        <f t="shared" si="46"/>
        <v>456.06033333333329</v>
      </c>
      <c r="CW30">
        <f t="shared" si="46"/>
        <v>391.36566666666664</v>
      </c>
      <c r="CX30">
        <f t="shared" si="46"/>
        <v>40.707999999999998</v>
      </c>
      <c r="CY30">
        <f t="shared" si="46"/>
        <v>44.374666666666663</v>
      </c>
      <c r="CZ30">
        <f t="shared" si="46"/>
        <v>42.854000000000006</v>
      </c>
      <c r="DA30">
        <f t="shared" si="46"/>
        <v>43.624666666666663</v>
      </c>
      <c r="DB30">
        <f t="shared" si="46"/>
        <v>43.374666666666663</v>
      </c>
      <c r="DC30">
        <f t="shared" si="46"/>
        <v>42.01</v>
      </c>
      <c r="DD30">
        <f t="shared" si="46"/>
        <v>4.6766666666666667</v>
      </c>
      <c r="DE30">
        <f t="shared" si="46"/>
        <v>0</v>
      </c>
      <c r="DF30">
        <f t="shared" si="46"/>
        <v>122.10000014305133</v>
      </c>
      <c r="DG30">
        <f t="shared" si="46"/>
        <v>0</v>
      </c>
      <c r="DH30">
        <f t="shared" si="46"/>
        <v>763.68057692307696</v>
      </c>
      <c r="DI30">
        <f t="shared" si="46"/>
        <v>5.6475383824250827</v>
      </c>
      <c r="DJ30">
        <f t="shared" si="46"/>
        <v>-0.75041021525734342</v>
      </c>
      <c r="DK30">
        <f t="shared" si="46"/>
        <v>456.43594871794863</v>
      </c>
      <c r="DL30">
        <f t="shared" si="46"/>
        <v>15</v>
      </c>
      <c r="DM30">
        <f t="shared" si="46"/>
        <v>1599669933.9333332</v>
      </c>
      <c r="DN30" t="e">
        <f t="shared" si="46"/>
        <v>#DIV/0!</v>
      </c>
      <c r="DO30">
        <f t="shared" si="46"/>
        <v>1599669922.5999997</v>
      </c>
      <c r="DP30">
        <f t="shared" si="46"/>
        <v>1599669933.9333332</v>
      </c>
      <c r="DQ30">
        <f t="shared" si="46"/>
        <v>40</v>
      </c>
      <c r="DR30">
        <f t="shared" si="46"/>
        <v>-1.1000000000000001E-2</v>
      </c>
      <c r="DS30">
        <f t="shared" si="46"/>
        <v>2.6666666666666666E-3</v>
      </c>
      <c r="DT30">
        <f t="shared" si="46"/>
        <v>-0.14200000000000002</v>
      </c>
      <c r="DU30">
        <f t="shared" si="46"/>
        <v>0.26033333333333336</v>
      </c>
      <c r="DV30">
        <f t="shared" si="46"/>
        <v>400</v>
      </c>
      <c r="DW30">
        <f t="shared" si="46"/>
        <v>27</v>
      </c>
      <c r="DX30">
        <f t="shared" si="46"/>
        <v>0.19333333333333336</v>
      </c>
      <c r="DY30">
        <f t="shared" si="46"/>
        <v>3.3333333333333333E-2</v>
      </c>
      <c r="DZ30">
        <f t="shared" ref="DZ30:GK30" si="47">AVERAGE(DZ27:DZ29)</f>
        <v>399.99800813008136</v>
      </c>
      <c r="EA30">
        <f t="shared" si="47"/>
        <v>-5.790940766295668E-3</v>
      </c>
      <c r="EB30">
        <f t="shared" si="47"/>
        <v>2.1999655868279632E-2</v>
      </c>
      <c r="EC30">
        <f t="shared" si="47"/>
        <v>1</v>
      </c>
      <c r="ED30">
        <f t="shared" si="47"/>
        <v>398.00525806451606</v>
      </c>
      <c r="EE30">
        <f t="shared" si="47"/>
        <v>-0.16929032258213997</v>
      </c>
      <c r="EF30">
        <f t="shared" si="47"/>
        <v>2.9070717982117269E-2</v>
      </c>
      <c r="EG30">
        <f t="shared" si="47"/>
        <v>1</v>
      </c>
      <c r="EH30">
        <f t="shared" si="47"/>
        <v>27.45894715447157</v>
      </c>
      <c r="EI30">
        <f t="shared" si="47"/>
        <v>7.2822299650770626E-4</v>
      </c>
      <c r="EJ30">
        <f t="shared" si="47"/>
        <v>1.4022673729562464E-3</v>
      </c>
      <c r="EK30">
        <f t="shared" si="47"/>
        <v>1</v>
      </c>
      <c r="EL30">
        <f t="shared" si="47"/>
        <v>29.919903252032498</v>
      </c>
      <c r="EM30">
        <f t="shared" si="47"/>
        <v>0.78829686411156841</v>
      </c>
      <c r="EN30">
        <f t="shared" si="47"/>
        <v>7.9511105048080705E-2</v>
      </c>
      <c r="EO30">
        <f t="shared" si="47"/>
        <v>0.66666666666666663</v>
      </c>
      <c r="EP30">
        <f t="shared" si="47"/>
        <v>3.6666666666666665</v>
      </c>
      <c r="EQ30">
        <f t="shared" si="47"/>
        <v>4</v>
      </c>
      <c r="ER30" t="e">
        <f t="shared" si="47"/>
        <v>#DIV/0!</v>
      </c>
      <c r="ES30">
        <f t="shared" si="47"/>
        <v>2.9988299999999999</v>
      </c>
      <c r="ET30">
        <f t="shared" si="47"/>
        <v>2.694266666666667</v>
      </c>
      <c r="EU30">
        <f t="shared" si="47"/>
        <v>0.10084733333333333</v>
      </c>
      <c r="EV30">
        <f t="shared" si="47"/>
        <v>0.10162666666666666</v>
      </c>
      <c r="EW30">
        <f t="shared" si="47"/>
        <v>0.12815533333333332</v>
      </c>
      <c r="EX30">
        <f t="shared" si="47"/>
        <v>0.12007966666666665</v>
      </c>
      <c r="EY30">
        <f t="shared" si="47"/>
        <v>28299.166666666668</v>
      </c>
      <c r="EZ30">
        <f t="shared" si="47"/>
        <v>31952.866666666669</v>
      </c>
      <c r="FA30">
        <f t="shared" si="47"/>
        <v>27503.233333333334</v>
      </c>
      <c r="FB30">
        <f t="shared" si="47"/>
        <v>30796.166666666668</v>
      </c>
      <c r="FC30">
        <f t="shared" si="47"/>
        <v>33632.9</v>
      </c>
      <c r="FD30">
        <f t="shared" si="47"/>
        <v>37286.966666666667</v>
      </c>
      <c r="FE30">
        <f t="shared" si="47"/>
        <v>40645.633333333331</v>
      </c>
      <c r="FF30">
        <f t="shared" si="47"/>
        <v>45360</v>
      </c>
      <c r="FG30">
        <f t="shared" si="47"/>
        <v>1.9507133333333335</v>
      </c>
      <c r="FH30">
        <f t="shared" si="47"/>
        <v>1.9726600000000001</v>
      </c>
      <c r="FI30">
        <f t="shared" si="47"/>
        <v>3.4604233333333331E-2</v>
      </c>
      <c r="FJ30">
        <f t="shared" si="47"/>
        <v>0</v>
      </c>
      <c r="FK30">
        <f t="shared" si="47"/>
        <v>25.261066666666665</v>
      </c>
      <c r="FL30">
        <f t="shared" si="47"/>
        <v>999.9</v>
      </c>
      <c r="FM30">
        <f t="shared" si="47"/>
        <v>69.930333333333337</v>
      </c>
      <c r="FN30">
        <f t="shared" si="47"/>
        <v>30.725999999999999</v>
      </c>
      <c r="FO30">
        <f t="shared" si="47"/>
        <v>30.488633333333336</v>
      </c>
      <c r="FP30">
        <f t="shared" si="47"/>
        <v>61.656166666666671</v>
      </c>
      <c r="FQ30">
        <f t="shared" si="47"/>
        <v>35.542233333333336</v>
      </c>
      <c r="FR30">
        <f t="shared" si="47"/>
        <v>1</v>
      </c>
      <c r="FS30">
        <f t="shared" si="47"/>
        <v>6.1664966666666661E-2</v>
      </c>
      <c r="FT30">
        <f t="shared" si="47"/>
        <v>0.82942066666666658</v>
      </c>
      <c r="FU30">
        <f t="shared" si="47"/>
        <v>20.208533333333332</v>
      </c>
      <c r="FV30">
        <f t="shared" si="47"/>
        <v>5.2229300000000007</v>
      </c>
      <c r="FW30">
        <f t="shared" si="47"/>
        <v>12.027900000000001</v>
      </c>
      <c r="FX30">
        <f t="shared" si="47"/>
        <v>4.9603166666666665</v>
      </c>
      <c r="FY30">
        <f t="shared" si="47"/>
        <v>3.3018900000000002</v>
      </c>
      <c r="FZ30">
        <f t="shared" si="47"/>
        <v>9194.8666666666668</v>
      </c>
      <c r="GA30">
        <f t="shared" si="47"/>
        <v>9999</v>
      </c>
      <c r="GB30">
        <f t="shared" si="47"/>
        <v>999.9</v>
      </c>
      <c r="GC30">
        <f t="shared" si="47"/>
        <v>9999</v>
      </c>
      <c r="GD30">
        <f t="shared" si="47"/>
        <v>1.8798599999999999</v>
      </c>
      <c r="GE30">
        <f t="shared" si="47"/>
        <v>1.8766799999999997</v>
      </c>
      <c r="GF30">
        <f t="shared" si="47"/>
        <v>1.8788799999999999</v>
      </c>
      <c r="GG30">
        <f t="shared" si="47"/>
        <v>1.87869</v>
      </c>
      <c r="GH30">
        <f t="shared" si="47"/>
        <v>1.88005</v>
      </c>
      <c r="GI30">
        <f t="shared" si="47"/>
        <v>1.8731366666666667</v>
      </c>
      <c r="GJ30">
        <f t="shared" si="47"/>
        <v>1.8807099999999999</v>
      </c>
      <c r="GK30">
        <f t="shared" si="47"/>
        <v>1.8747999999999998</v>
      </c>
      <c r="GL30">
        <f t="shared" ref="GL30:IN30" si="48">AVERAGE(GL27:GL29)</f>
        <v>5</v>
      </c>
      <c r="GM30">
        <f t="shared" si="48"/>
        <v>0</v>
      </c>
      <c r="GN30">
        <f t="shared" si="48"/>
        <v>0</v>
      </c>
      <c r="GO30">
        <f t="shared" si="48"/>
        <v>0</v>
      </c>
      <c r="GP30" t="e">
        <f t="shared" si="48"/>
        <v>#DIV/0!</v>
      </c>
      <c r="GQ30" t="e">
        <f t="shared" si="48"/>
        <v>#DIV/0!</v>
      </c>
      <c r="GR30" t="e">
        <f t="shared" si="48"/>
        <v>#DIV/0!</v>
      </c>
      <c r="GS30" t="e">
        <f t="shared" si="48"/>
        <v>#DIV/0!</v>
      </c>
      <c r="GT30" t="e">
        <f t="shared" si="48"/>
        <v>#DIV/0!</v>
      </c>
      <c r="GU30" t="e">
        <f t="shared" si="48"/>
        <v>#DIV/0!</v>
      </c>
      <c r="GV30">
        <f t="shared" si="48"/>
        <v>0</v>
      </c>
      <c r="GW30">
        <f t="shared" si="48"/>
        <v>100</v>
      </c>
      <c r="GX30">
        <f t="shared" si="48"/>
        <v>100</v>
      </c>
      <c r="GY30">
        <f t="shared" si="48"/>
        <v>-0.14166666666666669</v>
      </c>
      <c r="GZ30">
        <f t="shared" si="48"/>
        <v>0.26039999999999996</v>
      </c>
      <c r="HA30">
        <f t="shared" si="48"/>
        <v>-0.14183333333331469</v>
      </c>
      <c r="HB30">
        <f t="shared" si="48"/>
        <v>0</v>
      </c>
      <c r="HC30">
        <f t="shared" si="48"/>
        <v>0</v>
      </c>
      <c r="HD30">
        <f t="shared" si="48"/>
        <v>0</v>
      </c>
      <c r="HE30">
        <f t="shared" si="48"/>
        <v>0.26034499999999866</v>
      </c>
      <c r="HF30">
        <f t="shared" si="48"/>
        <v>0</v>
      </c>
      <c r="HG30">
        <f t="shared" si="48"/>
        <v>0</v>
      </c>
      <c r="HH30">
        <f t="shared" si="48"/>
        <v>0</v>
      </c>
      <c r="HI30">
        <f t="shared" si="48"/>
        <v>-1</v>
      </c>
      <c r="HJ30">
        <f t="shared" si="48"/>
        <v>-1</v>
      </c>
      <c r="HK30">
        <f t="shared" si="48"/>
        <v>-1</v>
      </c>
      <c r="HL30">
        <f t="shared" si="48"/>
        <v>-1</v>
      </c>
      <c r="HM30">
        <f t="shared" si="48"/>
        <v>1.0666666666666667</v>
      </c>
      <c r="HN30">
        <f t="shared" si="48"/>
        <v>0.83333333333333337</v>
      </c>
      <c r="HO30">
        <f t="shared" si="48"/>
        <v>2</v>
      </c>
      <c r="HP30">
        <f t="shared" si="48"/>
        <v>501.91933333333333</v>
      </c>
      <c r="HQ30">
        <f t="shared" si="48"/>
        <v>499.58666666666664</v>
      </c>
      <c r="HR30">
        <f t="shared" si="48"/>
        <v>24.854500000000002</v>
      </c>
      <c r="HS30">
        <f t="shared" si="48"/>
        <v>28.227099999999997</v>
      </c>
      <c r="HT30">
        <f t="shared" si="48"/>
        <v>30.000299999999999</v>
      </c>
      <c r="HU30">
        <f t="shared" si="48"/>
        <v>28.16276666666667</v>
      </c>
      <c r="HV30">
        <f t="shared" si="48"/>
        <v>28.173566666666662</v>
      </c>
      <c r="HW30">
        <f t="shared" si="48"/>
        <v>20.701233333333334</v>
      </c>
      <c r="HX30">
        <f t="shared" si="48"/>
        <v>20.05</v>
      </c>
      <c r="HY30">
        <f t="shared" si="48"/>
        <v>95.7</v>
      </c>
      <c r="HZ30">
        <f t="shared" si="48"/>
        <v>24.851900000000001</v>
      </c>
      <c r="IA30">
        <f t="shared" si="48"/>
        <v>400</v>
      </c>
      <c r="IB30">
        <f t="shared" si="48"/>
        <v>0</v>
      </c>
      <c r="IC30">
        <f t="shared" si="48"/>
        <v>104.633</v>
      </c>
      <c r="ID30">
        <f t="shared" si="48"/>
        <v>101.29666666666667</v>
      </c>
      <c r="IE30" t="e">
        <f t="shared" si="48"/>
        <v>#DIV/0!</v>
      </c>
      <c r="IF30" t="e">
        <f t="shared" si="48"/>
        <v>#DIV/0!</v>
      </c>
      <c r="IG30" t="e">
        <f t="shared" si="48"/>
        <v>#DIV/0!</v>
      </c>
      <c r="IH30" t="e">
        <f t="shared" si="48"/>
        <v>#DIV/0!</v>
      </c>
      <c r="II30" t="e">
        <f t="shared" si="48"/>
        <v>#DIV/0!</v>
      </c>
      <c r="IJ30" t="e">
        <f t="shared" si="48"/>
        <v>#DIV/0!</v>
      </c>
      <c r="IK30" t="e">
        <f t="shared" si="48"/>
        <v>#DIV/0!</v>
      </c>
      <c r="IL30" t="e">
        <f t="shared" si="48"/>
        <v>#DIV/0!</v>
      </c>
      <c r="IM30" t="e">
        <f t="shared" si="48"/>
        <v>#DIV/0!</v>
      </c>
      <c r="IN30" t="e">
        <f t="shared" si="48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2020-09-09T12:07:34Z</dcterms:created>
  <dcterms:modified xsi:type="dcterms:W3CDTF">2020-09-21T14:19:17Z</dcterms:modified>
</cp:coreProperties>
</file>